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6" windowHeight="8052" tabRatio="822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  <sheet name="15" sheetId="7" r:id="rId7"/>
    <sheet name="18" sheetId="8" r:id="rId8"/>
    <sheet name="21" sheetId="9" r:id="rId9"/>
    <sheet name="23" sheetId="10" r:id="rId10"/>
    <sheet name="25" sheetId="11" r:id="rId11"/>
    <sheet name="26" sheetId="12" r:id="rId12"/>
    <sheet name="29" sheetId="13" r:id="rId13"/>
    <sheet name="35" sheetId="14" r:id="rId14"/>
    <sheet name="37" sheetId="15" r:id="rId15"/>
    <sheet name="38" sheetId="16" r:id="rId16"/>
    <sheet name="42" sheetId="17" r:id="rId17"/>
    <sheet name="45" sheetId="18" r:id="rId18"/>
    <sheet name="46" sheetId="19" r:id="rId19"/>
    <sheet name="53" sheetId="20" r:id="rId20"/>
    <sheet name="54" sheetId="21" r:id="rId21"/>
    <sheet name="57" sheetId="22" r:id="rId22"/>
    <sheet name="67" sheetId="23" r:id="rId23"/>
    <sheet name="69" sheetId="24" r:id="rId24"/>
    <sheet name="71" sheetId="25" r:id="rId25"/>
    <sheet name="78" sheetId="26" r:id="rId26"/>
    <sheet name="79" sheetId="27" r:id="rId27"/>
    <sheet name="80" sheetId="28" r:id="rId28"/>
    <sheet name="83" sheetId="29" r:id="rId29"/>
    <sheet name="88" sheetId="30" r:id="rId30"/>
    <sheet name="94" sheetId="31" r:id="rId31"/>
    <sheet name="96" sheetId="32" r:id="rId32"/>
    <sheet name="99" sheetId="33" r:id="rId33"/>
    <sheet name="100" sheetId="34" r:id="rId34"/>
    <sheet name="102" sheetId="35" r:id="rId35"/>
    <sheet name="104" sheetId="36" r:id="rId36"/>
    <sheet name="105" sheetId="37" r:id="rId37"/>
    <sheet name="106" sheetId="38" r:id="rId38"/>
    <sheet name="107" sheetId="39" r:id="rId39"/>
    <sheet name="109" sheetId="40" r:id="rId40"/>
    <sheet name="118" sheetId="41" r:id="rId41"/>
    <sheet name="120" sheetId="42" r:id="rId42"/>
    <sheet name="121" sheetId="43" r:id="rId43"/>
    <sheet name="123" sheetId="44" r:id="rId44"/>
    <sheet name="126" sheetId="45" r:id="rId45"/>
    <sheet name="128" sheetId="46" r:id="rId46"/>
    <sheet name="129" sheetId="47" r:id="rId47"/>
    <sheet name="131" sheetId="48" r:id="rId48"/>
    <sheet name="132" sheetId="49" r:id="rId49"/>
    <sheet name="133" sheetId="50" r:id="rId50"/>
    <sheet name="134" sheetId="51" r:id="rId51"/>
    <sheet name="136" sheetId="52" r:id="rId52"/>
    <sheet name="Карусель" sheetId="53" r:id="rId53"/>
  </sheets>
  <definedNames/>
  <calcPr fullCalcOnLoad="1" refMode="R1C1"/>
</workbook>
</file>

<file path=xl/sharedStrings.xml><?xml version="1.0" encoding="utf-8"?>
<sst xmlns="http://schemas.openxmlformats.org/spreadsheetml/2006/main" count="2108" uniqueCount="81">
  <si>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</si>
  <si>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</si>
  <si>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</si>
  <si>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</si>
  <si>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</si>
  <si>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</si>
  <si>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</si>
  <si>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</si>
  <si>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</si>
  <si>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ИТОГО</t>
  </si>
  <si>
    <t>2. Расходование субсидии на иные цели</t>
  </si>
  <si>
    <t>225.1</t>
  </si>
  <si>
    <t>Приобретение оборудования</t>
  </si>
  <si>
    <t>Прочие расходы (уплата налогов, и др)</t>
  </si>
  <si>
    <t>Социальные пособия и компенсация персоналу в денежной форме</t>
  </si>
  <si>
    <t>Социальные компенсации персоналу в натуральной форме</t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</si>
  <si>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5</t>
    </r>
  </si>
  <si>
    <t>по итогам 2022 финансового года</t>
  </si>
  <si>
    <t>Остаток на 01.01.22</t>
  </si>
  <si>
    <t>Остаток на 01.01.23</t>
  </si>
  <si>
    <t>Оплата текущего ремонта</t>
  </si>
  <si>
    <t>Пособия по социальной помощи, выплачиваемые работодателями, нанимателями бывшим работникам в натуральной форме</t>
  </si>
  <si>
    <t>Пенсии, пособия, выплачиваемые работодателями, нанимателями бывшим работникам в денежной форме</t>
  </si>
  <si>
    <t>Прочие несоциальные выплаты персоналу в натуральной форме (льготный проезд)</t>
  </si>
  <si>
    <t>Оплата транспортных услуг</t>
  </si>
  <si>
    <t>Прочие несоциальные выплаты персоналу в денежной форме</t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</si>
  <si>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</si>
  <si>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7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</si>
  <si>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</si>
  <si>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</si>
  <si>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11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</si>
  <si>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15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</si>
  <si>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</si>
  <si>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21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</si>
  <si>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23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</si>
  <si>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25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</si>
  <si>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26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</si>
  <si>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29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</si>
  <si>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35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</si>
  <si>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37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</si>
  <si>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38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</si>
  <si>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42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</si>
  <si>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45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</si>
  <si>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46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</si>
  <si>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53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</si>
  <si>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5</t>
    </r>
    <r>
      <rPr>
        <b/>
        <sz val="14"/>
        <color indexed="8"/>
        <rFont val="Times New Roman"/>
        <family val="1"/>
      </rPr>
      <t>4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</si>
  <si>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5</t>
    </r>
    <r>
      <rPr>
        <b/>
        <sz val="14"/>
        <color indexed="8"/>
        <rFont val="Times New Roman"/>
        <family val="1"/>
      </rPr>
      <t>7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</si>
  <si>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67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</si>
  <si>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69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</si>
  <si>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71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</si>
  <si>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78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</si>
  <si>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79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</si>
  <si>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80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</si>
  <si>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83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</si>
  <si>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88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</si>
  <si>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94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</si>
  <si>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96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</si>
  <si>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99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</si>
  <si>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100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</si>
  <si>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102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</si>
  <si>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104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</si>
  <si>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105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</si>
  <si>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</si>
  <si>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107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</si>
  <si>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109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</si>
  <si>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118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</si>
  <si>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120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</si>
  <si>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121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</si>
  <si>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123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</si>
  <si>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126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</si>
  <si>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128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</si>
  <si>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129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</si>
  <si>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131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</si>
  <si>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132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</si>
  <si>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133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</si>
  <si>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134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</si>
  <si>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136</t>
    </r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</si>
  <si>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"Карусель"</t>
    </r>
  </si>
  <si>
    <t>Услуги связи</t>
  </si>
  <si>
    <t>3. Расходование средств, полученных от предпринимательской и иной приносящей доход деятельности</t>
  </si>
  <si>
    <t>2. Расходование средств, полученных от предпринимательской и иной приносящей доход деятельности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</si>
</sst>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wrapTex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4" fontId="9" fillId="0" borderId="0" xfId="0" applyNumberFormat="1" applyFont="1" applyAlignment="1">
      <alignment/>
    </xf>
    <xf numFmtId="4" fontId="8" fillId="34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3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22">
      <selection activeCell="D35" sqref="D3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16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7709.98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39383642.43</v>
      </c>
    </row>
    <row r="9" spans="1:4" ht="38.25" customHeight="1">
      <c r="A9" s="6">
        <v>214</v>
      </c>
      <c r="B9" s="38" t="s">
        <v>23</v>
      </c>
      <c r="C9" s="39"/>
      <c r="D9" s="5">
        <v>658943.09</v>
      </c>
    </row>
    <row r="10" spans="1:4" ht="24" customHeight="1">
      <c r="A10" s="6">
        <v>221.223</v>
      </c>
      <c r="B10" s="29" t="s">
        <v>5</v>
      </c>
      <c r="C10" s="30"/>
      <c r="D10" s="5">
        <v>2128449.46</v>
      </c>
    </row>
    <row r="11" spans="1:4" ht="21.75" customHeight="1">
      <c r="A11" s="6">
        <v>225</v>
      </c>
      <c r="B11" s="29" t="s">
        <v>6</v>
      </c>
      <c r="C11" s="30"/>
      <c r="D11" s="5">
        <v>458831.5</v>
      </c>
    </row>
    <row r="12" spans="1:4" ht="21.75" customHeight="1">
      <c r="A12" s="6">
        <v>226</v>
      </c>
      <c r="B12" s="29" t="s">
        <v>8</v>
      </c>
      <c r="C12" s="30"/>
      <c r="D12" s="5">
        <v>291309.2</v>
      </c>
    </row>
    <row r="13" spans="1:4" ht="36" customHeight="1">
      <c r="A13" s="6">
        <v>266</v>
      </c>
      <c r="B13" s="38" t="s">
        <v>14</v>
      </c>
      <c r="C13" s="42"/>
      <c r="D13" s="5">
        <v>272670.33</v>
      </c>
    </row>
    <row r="14" spans="1:4" ht="21.75" customHeight="1">
      <c r="A14" s="6">
        <v>290</v>
      </c>
      <c r="B14" s="29" t="s">
        <v>13</v>
      </c>
      <c r="C14" s="30"/>
      <c r="D14" s="5">
        <f>498572.27+7709.98</f>
        <v>506282.25</v>
      </c>
    </row>
    <row r="15" spans="1:4" ht="21.75" customHeight="1">
      <c r="A15" s="6">
        <v>310</v>
      </c>
      <c r="B15" s="29" t="s">
        <v>12</v>
      </c>
      <c r="C15" s="30"/>
      <c r="D15" s="5">
        <v>77000</v>
      </c>
    </row>
    <row r="16" spans="1:4" ht="21.75" customHeight="1">
      <c r="A16" s="6">
        <v>340</v>
      </c>
      <c r="B16" s="29" t="s">
        <v>7</v>
      </c>
      <c r="C16" s="30"/>
      <c r="D16" s="5">
        <f>230664.98+42540</f>
        <v>273204.98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44050333.24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448820</v>
      </c>
    </row>
    <row r="24" spans="1:4" ht="35.25" customHeight="1">
      <c r="A24" s="12">
        <v>310</v>
      </c>
      <c r="B24" s="29" t="s">
        <v>12</v>
      </c>
      <c r="C24" s="30"/>
      <c r="D24" s="5">
        <v>265450</v>
      </c>
    </row>
    <row r="25" spans="1:6" ht="20.25" customHeight="1">
      <c r="A25" s="6"/>
      <c r="B25" s="40" t="s">
        <v>9</v>
      </c>
      <c r="C25" s="41"/>
      <c r="D25" s="3">
        <f>SUM(D23:D24)</f>
        <v>714270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18828.16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81337.32</v>
      </c>
    </row>
    <row r="32" spans="1:4" ht="21" customHeight="1">
      <c r="A32" s="6">
        <v>340</v>
      </c>
      <c r="B32" s="16" t="s">
        <v>7</v>
      </c>
      <c r="C32" s="17"/>
      <c r="D32" s="5">
        <v>8018839.82</v>
      </c>
    </row>
    <row r="33" spans="1:4" ht="21" customHeight="1">
      <c r="A33" s="6">
        <v>222.226</v>
      </c>
      <c r="B33" s="16" t="s">
        <v>8</v>
      </c>
      <c r="C33" s="17"/>
      <c r="D33" s="5">
        <v>337546.04</v>
      </c>
    </row>
    <row r="34" spans="1:4" ht="21" customHeight="1">
      <c r="A34" s="6">
        <v>310</v>
      </c>
      <c r="B34" s="16" t="s">
        <v>12</v>
      </c>
      <c r="C34" s="17"/>
      <c r="D34" s="5">
        <v>45616.5</v>
      </c>
    </row>
    <row r="35" spans="1:4" ht="21" customHeight="1">
      <c r="A35" s="6">
        <v>290.212</v>
      </c>
      <c r="B35" s="16" t="s">
        <v>13</v>
      </c>
      <c r="C35" s="17"/>
      <c r="D35" s="5">
        <v>4801.35</v>
      </c>
    </row>
    <row r="36" spans="1:4" ht="22.5" customHeight="1">
      <c r="A36" s="4"/>
      <c r="B36" s="18" t="s">
        <v>9</v>
      </c>
      <c r="C36" s="19"/>
      <c r="D36" s="3">
        <f>SUM(D31:D35)</f>
        <v>8488141.03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B37:C37"/>
    <mergeCell ref="A41:B41"/>
    <mergeCell ref="A43:B43"/>
    <mergeCell ref="B24:C24"/>
    <mergeCell ref="B26:C26"/>
    <mergeCell ref="A28:D28"/>
    <mergeCell ref="B25:C25"/>
    <mergeCell ref="B9:C9"/>
    <mergeCell ref="B16:C16"/>
    <mergeCell ref="B15:C15"/>
    <mergeCell ref="B17:C17"/>
    <mergeCell ref="B13:C13"/>
    <mergeCell ref="B21:C21"/>
    <mergeCell ref="B18:C18"/>
    <mergeCell ref="B10:C10"/>
    <mergeCell ref="B11:C11"/>
    <mergeCell ref="B12:C12"/>
    <mergeCell ref="B14:C14"/>
    <mergeCell ref="B23:C23"/>
    <mergeCell ref="A20:D20"/>
    <mergeCell ref="B22:C22"/>
    <mergeCell ref="A2:E2"/>
    <mergeCell ref="A3:E3"/>
    <mergeCell ref="A5:D5"/>
    <mergeCell ref="B7:C7"/>
    <mergeCell ref="B8:C8"/>
    <mergeCell ref="B6:C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4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34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24266585.16</v>
      </c>
    </row>
    <row r="9" spans="1:4" ht="38.25" customHeight="1">
      <c r="A9" s="6">
        <v>212</v>
      </c>
      <c r="B9" s="38" t="s">
        <v>25</v>
      </c>
      <c r="C9" s="39"/>
      <c r="D9" s="5">
        <v>48150</v>
      </c>
    </row>
    <row r="10" spans="1:4" ht="38.25" customHeight="1">
      <c r="A10" s="6">
        <v>214</v>
      </c>
      <c r="B10" s="38" t="s">
        <v>23</v>
      </c>
      <c r="C10" s="39"/>
      <c r="D10" s="5">
        <v>97814.93</v>
      </c>
    </row>
    <row r="11" spans="1:4" ht="24" customHeight="1">
      <c r="A11" s="6">
        <v>221.223</v>
      </c>
      <c r="B11" s="29" t="s">
        <v>5</v>
      </c>
      <c r="C11" s="30"/>
      <c r="D11" s="5">
        <v>997198.36</v>
      </c>
    </row>
    <row r="12" spans="1:4" ht="21.75" customHeight="1">
      <c r="A12" s="6">
        <v>225</v>
      </c>
      <c r="B12" s="29" t="s">
        <v>6</v>
      </c>
      <c r="C12" s="30"/>
      <c r="D12" s="5">
        <v>359047.35</v>
      </c>
    </row>
    <row r="13" spans="1:4" ht="21.75" customHeight="1">
      <c r="A13" s="6">
        <v>226</v>
      </c>
      <c r="B13" s="29" t="s">
        <v>8</v>
      </c>
      <c r="C13" s="30"/>
      <c r="D13" s="5">
        <v>258059.18</v>
      </c>
    </row>
    <row r="14" spans="1:4" ht="36" customHeight="1">
      <c r="A14" s="6">
        <v>266</v>
      </c>
      <c r="B14" s="38" t="s">
        <v>14</v>
      </c>
      <c r="C14" s="42"/>
      <c r="D14" s="5">
        <v>54656</v>
      </c>
    </row>
    <row r="15" spans="1:4" ht="36" customHeight="1">
      <c r="A15" s="6">
        <v>267</v>
      </c>
      <c r="B15" s="38" t="s">
        <v>15</v>
      </c>
      <c r="C15" s="39"/>
      <c r="D15" s="5">
        <v>19530</v>
      </c>
    </row>
    <row r="16" spans="1:4" ht="21.75" customHeight="1">
      <c r="A16" s="6">
        <v>290</v>
      </c>
      <c r="B16" s="29" t="s">
        <v>13</v>
      </c>
      <c r="C16" s="30"/>
      <c r="D16" s="5">
        <v>131647</v>
      </c>
    </row>
    <row r="17" spans="1:4" ht="21.75" customHeight="1">
      <c r="A17" s="6">
        <v>310</v>
      </c>
      <c r="B17" s="29" t="s">
        <v>12</v>
      </c>
      <c r="C17" s="30"/>
      <c r="D17" s="5">
        <v>64250</v>
      </c>
    </row>
    <row r="18" spans="1:4" ht="21.75" customHeight="1">
      <c r="A18" s="6">
        <v>340</v>
      </c>
      <c r="B18" s="29" t="s">
        <v>7</v>
      </c>
      <c r="C18" s="30"/>
      <c r="D18" s="5">
        <v>12502.37</v>
      </c>
    </row>
    <row r="19" spans="1:6" s="9" customFormat="1" ht="18.75" customHeight="1">
      <c r="A19" s="4"/>
      <c r="B19" s="40" t="s">
        <v>9</v>
      </c>
      <c r="C19" s="41"/>
      <c r="D19" s="3">
        <f>SUM(D8:D18)</f>
        <v>26309440.35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22.5" customHeight="1">
      <c r="A25" s="6" t="s">
        <v>11</v>
      </c>
      <c r="B25" s="29" t="s">
        <v>20</v>
      </c>
      <c r="C25" s="30"/>
      <c r="D25" s="5">
        <v>220740</v>
      </c>
    </row>
    <row r="26" spans="1:4" ht="35.25" customHeight="1">
      <c r="A26" s="12">
        <v>310</v>
      </c>
      <c r="B26" s="29" t="s">
        <v>12</v>
      </c>
      <c r="C26" s="30"/>
      <c r="D26" s="5">
        <v>130529.2</v>
      </c>
    </row>
    <row r="27" spans="1:6" ht="20.25" customHeight="1">
      <c r="A27" s="6"/>
      <c r="B27" s="40" t="s">
        <v>9</v>
      </c>
      <c r="C27" s="41"/>
      <c r="D27" s="3">
        <f>SUM(D25:D26)</f>
        <v>351269.2</v>
      </c>
      <c r="F27" s="14"/>
    </row>
    <row r="28" spans="1:4" ht="33">
      <c r="A28" s="13" t="s">
        <v>19</v>
      </c>
      <c r="B28" s="43"/>
      <c r="C28" s="43"/>
      <c r="D28" s="25">
        <v>0</v>
      </c>
    </row>
    <row r="29" spans="1:4" ht="16.5">
      <c r="A29" s="26"/>
      <c r="B29" s="27"/>
      <c r="C29" s="27"/>
      <c r="D29" s="28"/>
    </row>
    <row r="30" spans="1:9" ht="34.5" customHeight="1">
      <c r="A30" s="48" t="s">
        <v>79</v>
      </c>
      <c r="B30" s="48"/>
      <c r="C30" s="48"/>
      <c r="D30" s="48"/>
      <c r="I30" s="8"/>
    </row>
    <row r="31" spans="1:4" ht="34.5" customHeight="1">
      <c r="A31" s="13" t="s">
        <v>18</v>
      </c>
      <c r="B31" s="22"/>
      <c r="C31" s="23"/>
      <c r="D31" s="24">
        <v>97557.56</v>
      </c>
    </row>
    <row r="32" spans="1:4" ht="24.75" customHeight="1">
      <c r="A32" s="7" t="s">
        <v>0</v>
      </c>
      <c r="B32" s="20" t="s">
        <v>1</v>
      </c>
      <c r="C32" s="21"/>
      <c r="D32" s="7" t="s">
        <v>2</v>
      </c>
    </row>
    <row r="33" spans="1:4" ht="21" customHeight="1">
      <c r="A33" s="6">
        <v>225</v>
      </c>
      <c r="B33" s="16" t="s">
        <v>6</v>
      </c>
      <c r="C33" s="17"/>
      <c r="D33" s="5">
        <v>35500</v>
      </c>
    </row>
    <row r="34" spans="1:4" ht="21" customHeight="1">
      <c r="A34" s="6">
        <v>340</v>
      </c>
      <c r="B34" s="16" t="s">
        <v>7</v>
      </c>
      <c r="C34" s="17"/>
      <c r="D34" s="5">
        <v>4411900.77</v>
      </c>
    </row>
    <row r="35" spans="1:4" ht="21" customHeight="1">
      <c r="A35" s="6">
        <v>222.226</v>
      </c>
      <c r="B35" s="16" t="s">
        <v>8</v>
      </c>
      <c r="C35" s="17"/>
      <c r="D35" s="5">
        <v>250412.19</v>
      </c>
    </row>
    <row r="36" spans="1:4" ht="21" customHeight="1">
      <c r="A36" s="6">
        <v>310</v>
      </c>
      <c r="B36" s="16" t="s">
        <v>12</v>
      </c>
      <c r="C36" s="17"/>
      <c r="D36" s="5">
        <v>70215</v>
      </c>
    </row>
    <row r="37" spans="1:4" ht="21" customHeight="1">
      <c r="A37" s="6">
        <v>290.212</v>
      </c>
      <c r="B37" s="16" t="s">
        <v>13</v>
      </c>
      <c r="C37" s="17"/>
      <c r="D37" s="5">
        <v>2789.46</v>
      </c>
    </row>
    <row r="38" spans="1:4" ht="22.5" customHeight="1">
      <c r="A38" s="4"/>
      <c r="B38" s="18" t="s">
        <v>9</v>
      </c>
      <c r="C38" s="19"/>
      <c r="D38" s="3">
        <f>SUM(D33:D37)</f>
        <v>4770817.42</v>
      </c>
    </row>
    <row r="39" spans="1:4" ht="33">
      <c r="A39" s="13" t="s">
        <v>19</v>
      </c>
      <c r="B39" s="44"/>
      <c r="C39" s="45"/>
      <c r="D39" s="25">
        <v>0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9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19:C19"/>
    <mergeCell ref="B20:C20"/>
    <mergeCell ref="B28:C28"/>
    <mergeCell ref="A22:D22"/>
    <mergeCell ref="B23:C23"/>
    <mergeCell ref="B24:C24"/>
    <mergeCell ref="A43:B43"/>
    <mergeCell ref="A45:B45"/>
    <mergeCell ref="A30:D30"/>
    <mergeCell ref="B39:C39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3">
      <selection activeCell="D30" sqref="D30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35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31664573</v>
      </c>
    </row>
    <row r="9" spans="1:4" ht="38.25" customHeight="1">
      <c r="A9" s="6">
        <v>214</v>
      </c>
      <c r="B9" s="38" t="s">
        <v>23</v>
      </c>
      <c r="C9" s="39"/>
      <c r="D9" s="5">
        <v>430662.6</v>
      </c>
    </row>
    <row r="10" spans="1:4" ht="24" customHeight="1">
      <c r="A10" s="6">
        <v>221.223</v>
      </c>
      <c r="B10" s="29" t="s">
        <v>5</v>
      </c>
      <c r="C10" s="30"/>
      <c r="D10" s="5">
        <v>1429715.45</v>
      </c>
    </row>
    <row r="11" spans="1:4" ht="21.75" customHeight="1">
      <c r="A11" s="6">
        <v>225</v>
      </c>
      <c r="B11" s="29" t="s">
        <v>6</v>
      </c>
      <c r="C11" s="30"/>
      <c r="D11" s="5">
        <v>381777.24</v>
      </c>
    </row>
    <row r="12" spans="1:4" ht="21.75" customHeight="1">
      <c r="A12" s="6">
        <v>226</v>
      </c>
      <c r="B12" s="29" t="s">
        <v>8</v>
      </c>
      <c r="C12" s="30"/>
      <c r="D12" s="5">
        <v>1926325.4</v>
      </c>
    </row>
    <row r="13" spans="1:4" ht="36" customHeight="1">
      <c r="A13" s="6">
        <v>266</v>
      </c>
      <c r="B13" s="38" t="s">
        <v>14</v>
      </c>
      <c r="C13" s="42"/>
      <c r="D13" s="5">
        <v>284376.18</v>
      </c>
    </row>
    <row r="14" spans="1:4" ht="21.75" customHeight="1">
      <c r="A14" s="6">
        <v>290</v>
      </c>
      <c r="B14" s="29" t="s">
        <v>13</v>
      </c>
      <c r="C14" s="30"/>
      <c r="D14" s="5">
        <v>242576.69</v>
      </c>
    </row>
    <row r="15" spans="1:4" ht="21.75" customHeight="1">
      <c r="A15" s="6">
        <v>310</v>
      </c>
      <c r="B15" s="29" t="s">
        <v>12</v>
      </c>
      <c r="C15" s="30"/>
      <c r="D15" s="5">
        <v>75399</v>
      </c>
    </row>
    <row r="16" spans="1:4" ht="21.75" customHeight="1">
      <c r="A16" s="6">
        <v>340</v>
      </c>
      <c r="B16" s="29" t="s">
        <v>7</v>
      </c>
      <c r="C16" s="30"/>
      <c r="D16" s="5">
        <v>88697.86</v>
      </c>
    </row>
    <row r="17" spans="1:6" s="9" customFormat="1" ht="18.75" customHeight="1">
      <c r="A17" s="4"/>
      <c r="B17" s="40" t="s">
        <v>9</v>
      </c>
      <c r="C17" s="41"/>
      <c r="D17" s="3">
        <f>SUM(D8:D16)</f>
        <v>36524103.419999994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224455</v>
      </c>
    </row>
    <row r="24" spans="1:4" ht="35.25" customHeight="1">
      <c r="A24" s="12">
        <v>310</v>
      </c>
      <c r="B24" s="29" t="s">
        <v>12</v>
      </c>
      <c r="C24" s="30"/>
      <c r="D24" s="5">
        <v>134210</v>
      </c>
    </row>
    <row r="25" spans="1:6" ht="20.25" customHeight="1">
      <c r="A25" s="6"/>
      <c r="B25" s="40" t="s">
        <v>9</v>
      </c>
      <c r="C25" s="41"/>
      <c r="D25" s="3">
        <f>SUM(D23:D24)</f>
        <v>358665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75262.21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211.213</v>
      </c>
      <c r="B31" s="16" t="s">
        <v>4</v>
      </c>
      <c r="C31" s="17"/>
      <c r="D31" s="5">
        <v>1117.35</v>
      </c>
    </row>
    <row r="32" spans="1:4" ht="21" customHeight="1">
      <c r="A32" s="6">
        <v>225</v>
      </c>
      <c r="B32" s="16" t="s">
        <v>6</v>
      </c>
      <c r="C32" s="17"/>
      <c r="D32" s="5">
        <v>10342.8</v>
      </c>
    </row>
    <row r="33" spans="1:4" ht="21" customHeight="1">
      <c r="A33" s="6">
        <v>340</v>
      </c>
      <c r="B33" s="16" t="s">
        <v>7</v>
      </c>
      <c r="C33" s="17"/>
      <c r="D33" s="5">
        <v>5631837.7</v>
      </c>
    </row>
    <row r="34" spans="1:4" ht="21" customHeight="1">
      <c r="A34" s="6">
        <v>222.226</v>
      </c>
      <c r="B34" s="16" t="s">
        <v>8</v>
      </c>
      <c r="C34" s="17"/>
      <c r="D34" s="5">
        <v>92149.58</v>
      </c>
    </row>
    <row r="35" spans="1:4" ht="21" customHeight="1">
      <c r="A35" s="6">
        <v>310</v>
      </c>
      <c r="B35" s="16" t="s">
        <v>12</v>
      </c>
      <c r="C35" s="17"/>
      <c r="D35" s="5">
        <v>36118.65</v>
      </c>
    </row>
    <row r="36" spans="1:4" ht="21" customHeight="1">
      <c r="A36" s="6">
        <v>290.212</v>
      </c>
      <c r="B36" s="16" t="s">
        <v>13</v>
      </c>
      <c r="C36" s="17"/>
      <c r="D36" s="5">
        <v>9851.78</v>
      </c>
    </row>
    <row r="37" spans="1:4" ht="22.5" customHeight="1">
      <c r="A37" s="4"/>
      <c r="B37" s="18" t="s">
        <v>9</v>
      </c>
      <c r="C37" s="19"/>
      <c r="D37" s="3">
        <f>SUM(D31:D36)</f>
        <v>5781417.860000001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2:B42"/>
    <mergeCell ref="A44:B44"/>
    <mergeCell ref="A28:D28"/>
    <mergeCell ref="B38:C38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5">
      <selection activeCell="D36" sqref="D3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38595564.96</v>
      </c>
    </row>
    <row r="9" spans="1:4" ht="38.25" customHeight="1">
      <c r="A9" s="6">
        <v>212</v>
      </c>
      <c r="B9" s="38" t="s">
        <v>25</v>
      </c>
      <c r="C9" s="39"/>
      <c r="D9" s="5">
        <v>69324</v>
      </c>
    </row>
    <row r="10" spans="1:4" ht="38.25" customHeight="1">
      <c r="A10" s="6">
        <v>214</v>
      </c>
      <c r="B10" s="38" t="s">
        <v>23</v>
      </c>
      <c r="C10" s="39"/>
      <c r="D10" s="5">
        <v>224239.5</v>
      </c>
    </row>
    <row r="11" spans="1:4" ht="24" customHeight="1">
      <c r="A11" s="6">
        <v>221.223</v>
      </c>
      <c r="B11" s="29" t="s">
        <v>5</v>
      </c>
      <c r="C11" s="30"/>
      <c r="D11" s="5">
        <v>2640613.94</v>
      </c>
    </row>
    <row r="12" spans="1:4" ht="21.75" customHeight="1">
      <c r="A12" s="6">
        <v>225</v>
      </c>
      <c r="B12" s="29" t="s">
        <v>6</v>
      </c>
      <c r="C12" s="30"/>
      <c r="D12" s="5">
        <v>210491.83</v>
      </c>
    </row>
    <row r="13" spans="1:4" ht="21.75" customHeight="1">
      <c r="A13" s="6">
        <v>226</v>
      </c>
      <c r="B13" s="29" t="s">
        <v>8</v>
      </c>
      <c r="C13" s="30"/>
      <c r="D13" s="5">
        <v>2293464.96</v>
      </c>
    </row>
    <row r="14" spans="1:4" ht="36" customHeight="1">
      <c r="A14" s="6">
        <v>266</v>
      </c>
      <c r="B14" s="38" t="s">
        <v>14</v>
      </c>
      <c r="C14" s="42"/>
      <c r="D14" s="5">
        <v>251805.99</v>
      </c>
    </row>
    <row r="15" spans="1:4" ht="21.75" customHeight="1">
      <c r="A15" s="6">
        <v>290</v>
      </c>
      <c r="B15" s="29" t="s">
        <v>13</v>
      </c>
      <c r="C15" s="30"/>
      <c r="D15" s="5">
        <v>468616.1</v>
      </c>
    </row>
    <row r="16" spans="1:4" ht="21.75" customHeight="1">
      <c r="A16" s="6">
        <v>310</v>
      </c>
      <c r="B16" s="29" t="s">
        <v>12</v>
      </c>
      <c r="C16" s="30"/>
      <c r="D16" s="5">
        <v>128600</v>
      </c>
    </row>
    <row r="17" spans="1:4" ht="21.75" customHeight="1">
      <c r="A17" s="6">
        <v>340</v>
      </c>
      <c r="B17" s="29" t="s">
        <v>7</v>
      </c>
      <c r="C17" s="30"/>
      <c r="D17" s="5">
        <v>203713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45086434.28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35.25" customHeight="1">
      <c r="A24" s="12">
        <v>310</v>
      </c>
      <c r="B24" s="29" t="s">
        <v>12</v>
      </c>
      <c r="C24" s="30"/>
      <c r="D24" s="5">
        <v>135504.4</v>
      </c>
    </row>
    <row r="25" spans="1:6" ht="20.25" customHeight="1">
      <c r="A25" s="6"/>
      <c r="B25" s="40" t="s">
        <v>9</v>
      </c>
      <c r="C25" s="41"/>
      <c r="D25" s="3">
        <f>SUM(D24:D24)</f>
        <v>135504.4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1310.3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362487</v>
      </c>
    </row>
    <row r="32" spans="1:4" ht="21" customHeight="1">
      <c r="A32" s="6">
        <v>340</v>
      </c>
      <c r="B32" s="16" t="s">
        <v>7</v>
      </c>
      <c r="C32" s="17"/>
      <c r="D32" s="5">
        <v>8929275.28</v>
      </c>
    </row>
    <row r="33" spans="1:4" ht="21" customHeight="1">
      <c r="A33" s="6">
        <v>222.226</v>
      </c>
      <c r="B33" s="16" t="s">
        <v>8</v>
      </c>
      <c r="C33" s="17"/>
      <c r="D33" s="5">
        <v>622829.07</v>
      </c>
    </row>
    <row r="34" spans="1:4" ht="21" customHeight="1">
      <c r="A34" s="6">
        <v>310</v>
      </c>
      <c r="B34" s="16" t="s">
        <v>12</v>
      </c>
      <c r="C34" s="17"/>
      <c r="D34" s="5">
        <v>47281</v>
      </c>
    </row>
    <row r="35" spans="1:4" ht="21" customHeight="1">
      <c r="A35" s="6">
        <v>290.212</v>
      </c>
      <c r="B35" s="16" t="s">
        <v>13</v>
      </c>
      <c r="C35" s="17"/>
      <c r="D35" s="5">
        <v>2181.39</v>
      </c>
    </row>
    <row r="36" spans="1:4" ht="22.5" customHeight="1">
      <c r="A36" s="4"/>
      <c r="B36" s="18" t="s">
        <v>9</v>
      </c>
      <c r="C36" s="19"/>
      <c r="D36" s="3">
        <f>SUM(D31:D35)</f>
        <v>9964053.74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1:B41"/>
    <mergeCell ref="A43:B43"/>
    <mergeCell ref="A28:D28"/>
    <mergeCell ref="B37:C37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5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37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40538464.93</v>
      </c>
    </row>
    <row r="9" spans="1:4" ht="38.25" customHeight="1">
      <c r="A9" s="6">
        <v>212</v>
      </c>
      <c r="B9" s="38" t="s">
        <v>25</v>
      </c>
      <c r="C9" s="39"/>
      <c r="D9" s="5">
        <v>64200</v>
      </c>
    </row>
    <row r="10" spans="1:4" ht="38.25" customHeight="1">
      <c r="A10" s="6">
        <v>214</v>
      </c>
      <c r="B10" s="38" t="s">
        <v>23</v>
      </c>
      <c r="C10" s="39"/>
      <c r="D10" s="5">
        <v>405764</v>
      </c>
    </row>
    <row r="11" spans="1:4" ht="24" customHeight="1">
      <c r="A11" s="6">
        <v>221.223</v>
      </c>
      <c r="B11" s="29" t="s">
        <v>5</v>
      </c>
      <c r="C11" s="30"/>
      <c r="D11" s="5">
        <v>2393926.04</v>
      </c>
    </row>
    <row r="12" spans="1:4" ht="21.75" customHeight="1">
      <c r="A12" s="6">
        <v>225</v>
      </c>
      <c r="B12" s="29" t="s">
        <v>6</v>
      </c>
      <c r="C12" s="30"/>
      <c r="D12" s="5">
        <v>871676.66</v>
      </c>
    </row>
    <row r="13" spans="1:4" ht="21.75" customHeight="1">
      <c r="A13" s="6">
        <v>226</v>
      </c>
      <c r="B13" s="29" t="s">
        <v>8</v>
      </c>
      <c r="C13" s="30"/>
      <c r="D13" s="5">
        <v>1242250.2</v>
      </c>
    </row>
    <row r="14" spans="1:4" ht="36" customHeight="1">
      <c r="A14" s="6">
        <v>266</v>
      </c>
      <c r="B14" s="38" t="s">
        <v>14</v>
      </c>
      <c r="C14" s="42"/>
      <c r="D14" s="5">
        <v>294069.85</v>
      </c>
    </row>
    <row r="15" spans="1:4" ht="21.75" customHeight="1">
      <c r="A15" s="6">
        <v>290</v>
      </c>
      <c r="B15" s="29" t="s">
        <v>13</v>
      </c>
      <c r="C15" s="30"/>
      <c r="D15" s="5">
        <v>334420.26</v>
      </c>
    </row>
    <row r="16" spans="1:4" ht="21.75" customHeight="1">
      <c r="A16" s="6">
        <v>310</v>
      </c>
      <c r="B16" s="29" t="s">
        <v>12</v>
      </c>
      <c r="C16" s="30"/>
      <c r="D16" s="5">
        <v>48200</v>
      </c>
    </row>
    <row r="17" spans="1:4" ht="21.75" customHeight="1">
      <c r="A17" s="6">
        <v>340</v>
      </c>
      <c r="B17" s="29" t="s">
        <v>7</v>
      </c>
      <c r="C17" s="30"/>
      <c r="D17" s="5">
        <v>277181.6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46470153.54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267010</v>
      </c>
    </row>
    <row r="25" spans="1:4" ht="35.25" customHeight="1">
      <c r="A25" s="12">
        <v>310</v>
      </c>
      <c r="B25" s="29" t="s">
        <v>12</v>
      </c>
      <c r="C25" s="30"/>
      <c r="D25" s="5">
        <v>157910</v>
      </c>
    </row>
    <row r="26" spans="1:6" ht="20.25" customHeight="1">
      <c r="A26" s="6"/>
      <c r="B26" s="40" t="s">
        <v>9</v>
      </c>
      <c r="C26" s="41"/>
      <c r="D26" s="3">
        <f>SUM(D24:D25)</f>
        <v>424920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39366.11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19408.79</v>
      </c>
    </row>
    <row r="33" spans="1:4" ht="21" customHeight="1">
      <c r="A33" s="6">
        <v>340</v>
      </c>
      <c r="B33" s="16" t="s">
        <v>7</v>
      </c>
      <c r="C33" s="17"/>
      <c r="D33" s="5">
        <v>7879211.21</v>
      </c>
    </row>
    <row r="34" spans="1:4" ht="21" customHeight="1">
      <c r="A34" s="6">
        <v>222.226</v>
      </c>
      <c r="B34" s="16" t="s">
        <v>8</v>
      </c>
      <c r="C34" s="17"/>
      <c r="D34" s="5">
        <v>319397.76</v>
      </c>
    </row>
    <row r="35" spans="1:4" ht="21" customHeight="1">
      <c r="A35" s="6">
        <v>310</v>
      </c>
      <c r="B35" s="16" t="s">
        <v>12</v>
      </c>
      <c r="C35" s="17"/>
      <c r="D35" s="5">
        <v>33542.2</v>
      </c>
    </row>
    <row r="36" spans="1:4" ht="21" customHeight="1">
      <c r="A36" s="6">
        <v>290.212</v>
      </c>
      <c r="B36" s="16" t="s">
        <v>13</v>
      </c>
      <c r="C36" s="17"/>
      <c r="D36" s="5">
        <v>32158.91</v>
      </c>
    </row>
    <row r="37" spans="1:4" ht="22.5" customHeight="1">
      <c r="A37" s="4"/>
      <c r="B37" s="18" t="s">
        <v>9</v>
      </c>
      <c r="C37" s="19"/>
      <c r="D37" s="3">
        <f>SUM(D32:D36)</f>
        <v>8283718.87</v>
      </c>
    </row>
    <row r="38" spans="1:4" ht="33">
      <c r="A38" s="13" t="s">
        <v>19</v>
      </c>
      <c r="B38" s="44"/>
      <c r="C38" s="45"/>
      <c r="D38" s="25">
        <v>4097.96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5">
      <selection activeCell="D12" sqref="D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38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17687416.83+5245057.78+14868833.82+4580310</f>
        <v>42381618.43</v>
      </c>
    </row>
    <row r="9" spans="1:4" ht="38.25" customHeight="1">
      <c r="A9" s="6">
        <v>214</v>
      </c>
      <c r="B9" s="38" t="s">
        <v>23</v>
      </c>
      <c r="C9" s="39"/>
      <c r="D9" s="5">
        <v>634728.3</v>
      </c>
    </row>
    <row r="10" spans="1:4" ht="24" customHeight="1">
      <c r="A10" s="6">
        <v>221.223</v>
      </c>
      <c r="B10" s="29" t="s">
        <v>5</v>
      </c>
      <c r="C10" s="30"/>
      <c r="D10" s="5">
        <f>48000+167472.47+1623937.53</f>
        <v>1839410</v>
      </c>
    </row>
    <row r="11" spans="1:4" ht="21.75" customHeight="1">
      <c r="A11" s="6">
        <v>225</v>
      </c>
      <c r="B11" s="29" t="s">
        <v>6</v>
      </c>
      <c r="C11" s="30"/>
      <c r="D11" s="5">
        <f>402456.56+24500</f>
        <v>426956.56</v>
      </c>
    </row>
    <row r="12" spans="1:4" ht="21.75" customHeight="1">
      <c r="A12" s="6">
        <v>226</v>
      </c>
      <c r="B12" s="29" t="s">
        <v>8</v>
      </c>
      <c r="C12" s="30"/>
      <c r="D12" s="5">
        <v>1004055.65</v>
      </c>
    </row>
    <row r="13" spans="1:4" ht="36" customHeight="1">
      <c r="A13" s="6">
        <v>266</v>
      </c>
      <c r="B13" s="38" t="s">
        <v>14</v>
      </c>
      <c r="C13" s="42"/>
      <c r="D13" s="5">
        <f>7.26+163373.16+62484.36</f>
        <v>225864.78000000003</v>
      </c>
    </row>
    <row r="14" spans="1:4" ht="21.75" customHeight="1">
      <c r="A14" s="6">
        <v>290</v>
      </c>
      <c r="B14" s="29" t="s">
        <v>13</v>
      </c>
      <c r="C14" s="30"/>
      <c r="D14" s="5">
        <f>205406+68851.55+1371.68</f>
        <v>275629.23</v>
      </c>
    </row>
    <row r="15" spans="1:4" ht="21.75" customHeight="1">
      <c r="A15" s="6">
        <v>310</v>
      </c>
      <c r="B15" s="29" t="s">
        <v>12</v>
      </c>
      <c r="C15" s="30"/>
      <c r="D15" s="5">
        <v>49600</v>
      </c>
    </row>
    <row r="16" spans="1:4" ht="21.75" customHeight="1">
      <c r="A16" s="6">
        <v>340</v>
      </c>
      <c r="B16" s="29" t="s">
        <v>7</v>
      </c>
      <c r="C16" s="30"/>
      <c r="D16" s="5">
        <f>60980+172646.25+492.8</f>
        <v>234119.05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47071981.99999999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208100</v>
      </c>
    </row>
    <row r="24" spans="1:4" ht="35.25" customHeight="1">
      <c r="A24" s="12">
        <v>310</v>
      </c>
      <c r="B24" s="29" t="s">
        <v>12</v>
      </c>
      <c r="C24" s="30"/>
      <c r="D24" s="5">
        <v>122577.2</v>
      </c>
    </row>
    <row r="25" spans="1:6" ht="20.25" customHeight="1">
      <c r="A25" s="6"/>
      <c r="B25" s="40" t="s">
        <v>9</v>
      </c>
      <c r="C25" s="41"/>
      <c r="D25" s="3">
        <f>SUM(D23:D24)</f>
        <v>330677.2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14442.54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15164.38</v>
      </c>
    </row>
    <row r="32" spans="1:4" ht="21" customHeight="1">
      <c r="A32" s="6">
        <v>340</v>
      </c>
      <c r="B32" s="16" t="s">
        <v>7</v>
      </c>
      <c r="C32" s="17"/>
      <c r="D32" s="5">
        <v>8206895.86</v>
      </c>
    </row>
    <row r="33" spans="1:4" ht="21" customHeight="1">
      <c r="A33" s="6">
        <v>222.226</v>
      </c>
      <c r="B33" s="16" t="s">
        <v>8</v>
      </c>
      <c r="C33" s="17"/>
      <c r="D33" s="5">
        <v>368986.5</v>
      </c>
    </row>
    <row r="34" spans="1:4" ht="21" customHeight="1">
      <c r="A34" s="6">
        <v>310</v>
      </c>
      <c r="B34" s="16" t="s">
        <v>12</v>
      </c>
      <c r="C34" s="17"/>
      <c r="D34" s="5">
        <v>105911.77</v>
      </c>
    </row>
    <row r="35" spans="1:4" ht="21" customHeight="1">
      <c r="A35" s="6">
        <v>290.212</v>
      </c>
      <c r="B35" s="16" t="s">
        <v>13</v>
      </c>
      <c r="C35" s="17"/>
      <c r="D35" s="5">
        <v>3845.62</v>
      </c>
    </row>
    <row r="36" spans="1:4" ht="22.5" customHeight="1">
      <c r="A36" s="4"/>
      <c r="B36" s="18" t="s">
        <v>9</v>
      </c>
      <c r="C36" s="19"/>
      <c r="D36" s="3">
        <f>SUM(D31:D35)</f>
        <v>8700804.129999999</v>
      </c>
    </row>
    <row r="37" spans="1:4" ht="33">
      <c r="A37" s="13" t="s">
        <v>19</v>
      </c>
      <c r="B37" s="44"/>
      <c r="C37" s="45"/>
      <c r="D37" s="25">
        <v>3775.2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8:D28"/>
    <mergeCell ref="B37:C37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2">
      <selection activeCell="A9" sqref="A9:IV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39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14488103.06</v>
      </c>
    </row>
    <row r="9" spans="1:4" ht="38.25" customHeight="1">
      <c r="A9" s="6">
        <v>214</v>
      </c>
      <c r="B9" s="38" t="s">
        <v>23</v>
      </c>
      <c r="C9" s="39"/>
      <c r="D9" s="5">
        <v>50952</v>
      </c>
    </row>
    <row r="10" spans="1:4" ht="24" customHeight="1">
      <c r="A10" s="6">
        <v>221.223</v>
      </c>
      <c r="B10" s="29" t="s">
        <v>5</v>
      </c>
      <c r="C10" s="30"/>
      <c r="D10" s="5">
        <v>586583.26</v>
      </c>
    </row>
    <row r="11" spans="1:4" ht="21.75" customHeight="1">
      <c r="A11" s="6">
        <v>225</v>
      </c>
      <c r="B11" s="29" t="s">
        <v>6</v>
      </c>
      <c r="C11" s="30"/>
      <c r="D11" s="5">
        <v>178458.86</v>
      </c>
    </row>
    <row r="12" spans="1:4" ht="21.75" customHeight="1">
      <c r="A12" s="6">
        <v>226</v>
      </c>
      <c r="B12" s="29" t="s">
        <v>8</v>
      </c>
      <c r="C12" s="30"/>
      <c r="D12" s="5">
        <v>140953.5</v>
      </c>
    </row>
    <row r="13" spans="1:4" ht="36" customHeight="1">
      <c r="A13" s="6">
        <v>266</v>
      </c>
      <c r="B13" s="38" t="s">
        <v>14</v>
      </c>
      <c r="C13" s="42"/>
      <c r="D13" s="5">
        <v>16811.55</v>
      </c>
    </row>
    <row r="14" spans="1:4" ht="21.75" customHeight="1">
      <c r="A14" s="6">
        <v>290</v>
      </c>
      <c r="B14" s="29" t="s">
        <v>13</v>
      </c>
      <c r="C14" s="30"/>
      <c r="D14" s="5">
        <v>135244.36</v>
      </c>
    </row>
    <row r="15" spans="1:4" ht="21.75" customHeight="1">
      <c r="A15" s="6">
        <v>310</v>
      </c>
      <c r="B15" s="29" t="s">
        <v>12</v>
      </c>
      <c r="C15" s="30"/>
      <c r="D15" s="5">
        <v>17900</v>
      </c>
    </row>
    <row r="16" spans="1:4" ht="21.75" customHeight="1">
      <c r="A16" s="6">
        <v>340</v>
      </c>
      <c r="B16" s="29" t="s">
        <v>7</v>
      </c>
      <c r="C16" s="30"/>
      <c r="D16" s="5">
        <v>37122</v>
      </c>
    </row>
    <row r="17" spans="1:6" s="9" customFormat="1" ht="18.75" customHeight="1">
      <c r="A17" s="4"/>
      <c r="B17" s="40" t="s">
        <v>9</v>
      </c>
      <c r="C17" s="41"/>
      <c r="D17" s="3">
        <f>SUM(D8:D16)</f>
        <v>15652128.59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72550</v>
      </c>
    </row>
    <row r="24" spans="1:4" ht="35.25" customHeight="1">
      <c r="A24" s="12">
        <v>310</v>
      </c>
      <c r="B24" s="29" t="s">
        <v>12</v>
      </c>
      <c r="C24" s="30"/>
      <c r="D24" s="5">
        <v>42910</v>
      </c>
    </row>
    <row r="25" spans="1:6" ht="20.25" customHeight="1">
      <c r="A25" s="6"/>
      <c r="B25" s="40" t="s">
        <v>9</v>
      </c>
      <c r="C25" s="41"/>
      <c r="D25" s="3">
        <f>SUM(D23:D24)</f>
        <v>115460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13039.2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15104.85</v>
      </c>
    </row>
    <row r="32" spans="1:4" ht="21" customHeight="1">
      <c r="A32" s="6">
        <v>340</v>
      </c>
      <c r="B32" s="16" t="s">
        <v>7</v>
      </c>
      <c r="C32" s="17"/>
      <c r="D32" s="5">
        <v>2831829.88</v>
      </c>
    </row>
    <row r="33" spans="1:4" ht="21" customHeight="1">
      <c r="A33" s="6">
        <v>222.226</v>
      </c>
      <c r="B33" s="16" t="s">
        <v>8</v>
      </c>
      <c r="C33" s="17"/>
      <c r="D33" s="5">
        <v>64627.13</v>
      </c>
    </row>
    <row r="34" spans="1:4" ht="21" customHeight="1">
      <c r="A34" s="6">
        <v>290.212</v>
      </c>
      <c r="B34" s="16" t="s">
        <v>13</v>
      </c>
      <c r="C34" s="17"/>
      <c r="D34" s="5">
        <v>1628.69</v>
      </c>
    </row>
    <row r="35" spans="1:4" ht="22.5" customHeight="1">
      <c r="A35" s="4"/>
      <c r="B35" s="18" t="s">
        <v>9</v>
      </c>
      <c r="C35" s="19"/>
      <c r="D35" s="3">
        <f>SUM(D31:D34)</f>
        <v>2913190.55</v>
      </c>
    </row>
    <row r="36" spans="1:4" ht="33">
      <c r="A36" s="13" t="s">
        <v>19</v>
      </c>
      <c r="B36" s="44"/>
      <c r="C36" s="45"/>
      <c r="D36" s="25">
        <v>0</v>
      </c>
    </row>
    <row r="39" ht="33" customHeight="1"/>
    <row r="40" spans="1:5" ht="36" customHeight="1">
      <c r="A40" s="46"/>
      <c r="B40" s="46"/>
      <c r="C40" s="11"/>
      <c r="D40" s="11"/>
      <c r="E40" s="11"/>
    </row>
    <row r="41" ht="36" customHeight="1"/>
    <row r="42" spans="1:2" ht="13.5">
      <c r="A42" s="47"/>
      <c r="B42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0:B40"/>
    <mergeCell ref="A42:B42"/>
    <mergeCell ref="A28:D28"/>
    <mergeCell ref="B36:C36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4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40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22364809.18</v>
      </c>
    </row>
    <row r="9" spans="1:4" ht="38.25" customHeight="1">
      <c r="A9" s="6">
        <v>212</v>
      </c>
      <c r="B9" s="38" t="s">
        <v>25</v>
      </c>
      <c r="C9" s="39"/>
      <c r="D9" s="5">
        <v>24075</v>
      </c>
    </row>
    <row r="10" spans="1:4" ht="38.25" customHeight="1">
      <c r="A10" s="6">
        <v>214</v>
      </c>
      <c r="B10" s="38" t="s">
        <v>23</v>
      </c>
      <c r="C10" s="39"/>
      <c r="D10" s="5">
        <v>120399.5</v>
      </c>
    </row>
    <row r="11" spans="1:4" ht="24" customHeight="1">
      <c r="A11" s="6">
        <v>221.223</v>
      </c>
      <c r="B11" s="29" t="s">
        <v>5</v>
      </c>
      <c r="C11" s="30"/>
      <c r="D11" s="5">
        <v>1418402.28</v>
      </c>
    </row>
    <row r="12" spans="1:4" ht="21.75" customHeight="1">
      <c r="A12" s="6">
        <v>225</v>
      </c>
      <c r="B12" s="29" t="s">
        <v>6</v>
      </c>
      <c r="C12" s="30"/>
      <c r="D12" s="5">
        <v>188767.81</v>
      </c>
    </row>
    <row r="13" spans="1:4" ht="21.75" customHeight="1">
      <c r="A13" s="6">
        <v>226</v>
      </c>
      <c r="B13" s="29" t="s">
        <v>8</v>
      </c>
      <c r="C13" s="30"/>
      <c r="D13" s="5">
        <v>246937.2</v>
      </c>
    </row>
    <row r="14" spans="1:4" ht="36" customHeight="1">
      <c r="A14" s="6">
        <v>266</v>
      </c>
      <c r="B14" s="38" t="s">
        <v>14</v>
      </c>
      <c r="C14" s="42"/>
      <c r="D14" s="5">
        <v>42227.97</v>
      </c>
    </row>
    <row r="15" spans="1:4" ht="21.75" customHeight="1">
      <c r="A15" s="6">
        <v>290</v>
      </c>
      <c r="B15" s="29" t="s">
        <v>13</v>
      </c>
      <c r="C15" s="30"/>
      <c r="D15" s="5">
        <v>135054</v>
      </c>
    </row>
    <row r="16" spans="1:4" ht="21.75" customHeight="1">
      <c r="A16" s="6">
        <v>340</v>
      </c>
      <c r="B16" s="29" t="s">
        <v>7</v>
      </c>
      <c r="C16" s="30"/>
      <c r="D16" s="5">
        <v>68180</v>
      </c>
    </row>
    <row r="17" spans="1:6" s="9" customFormat="1" ht="18.75" customHeight="1">
      <c r="A17" s="4"/>
      <c r="B17" s="40" t="s">
        <v>9</v>
      </c>
      <c r="C17" s="41"/>
      <c r="D17" s="3">
        <f>SUM(D8:D16)</f>
        <v>24608852.939999998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35.25" customHeight="1">
      <c r="A23" s="12">
        <v>310</v>
      </c>
      <c r="B23" s="29" t="s">
        <v>12</v>
      </c>
      <c r="C23" s="30"/>
      <c r="D23" s="5">
        <v>84998</v>
      </c>
    </row>
    <row r="24" spans="1:6" ht="20.25" customHeight="1">
      <c r="A24" s="6"/>
      <c r="B24" s="40" t="s">
        <v>9</v>
      </c>
      <c r="C24" s="41"/>
      <c r="D24" s="3">
        <f>SUM(D23:D23)</f>
        <v>84998</v>
      </c>
      <c r="F24" s="14"/>
    </row>
    <row r="25" spans="1:4" ht="33">
      <c r="A25" s="13" t="s">
        <v>19</v>
      </c>
      <c r="B25" s="43"/>
      <c r="C25" s="43"/>
      <c r="D25" s="25">
        <v>0</v>
      </c>
    </row>
    <row r="26" spans="1:4" ht="16.5">
      <c r="A26" s="26"/>
      <c r="B26" s="27"/>
      <c r="C26" s="27"/>
      <c r="D26" s="28"/>
    </row>
    <row r="27" spans="1:9" ht="34.5" customHeight="1">
      <c r="A27" s="48" t="s">
        <v>79</v>
      </c>
      <c r="B27" s="48"/>
      <c r="C27" s="48"/>
      <c r="D27" s="48"/>
      <c r="I27" s="8"/>
    </row>
    <row r="28" spans="1:4" ht="34.5" customHeight="1">
      <c r="A28" s="13" t="s">
        <v>18</v>
      </c>
      <c r="B28" s="22"/>
      <c r="C28" s="23"/>
      <c r="D28" s="24">
        <v>0</v>
      </c>
    </row>
    <row r="29" spans="1:4" ht="24.75" customHeight="1">
      <c r="A29" s="7" t="s">
        <v>0</v>
      </c>
      <c r="B29" s="20" t="s">
        <v>1</v>
      </c>
      <c r="C29" s="21"/>
      <c r="D29" s="7" t="s">
        <v>2</v>
      </c>
    </row>
    <row r="30" spans="1:4" ht="21" customHeight="1">
      <c r="A30" s="6">
        <v>211.213</v>
      </c>
      <c r="B30" s="16" t="s">
        <v>4</v>
      </c>
      <c r="C30" s="17"/>
      <c r="D30" s="5">
        <v>1617.1</v>
      </c>
    </row>
    <row r="31" spans="1:4" ht="21" customHeight="1">
      <c r="A31" s="6">
        <v>225</v>
      </c>
      <c r="B31" s="16" t="s">
        <v>6</v>
      </c>
      <c r="C31" s="17"/>
      <c r="D31" s="5">
        <v>246300</v>
      </c>
    </row>
    <row r="32" spans="1:4" ht="21" customHeight="1">
      <c r="A32" s="6">
        <v>340</v>
      </c>
      <c r="B32" s="16" t="s">
        <v>7</v>
      </c>
      <c r="C32" s="17"/>
      <c r="D32" s="5">
        <v>5166008.84</v>
      </c>
    </row>
    <row r="33" spans="1:4" ht="21" customHeight="1">
      <c r="A33" s="6">
        <v>222.226</v>
      </c>
      <c r="B33" s="16" t="s">
        <v>8</v>
      </c>
      <c r="C33" s="17"/>
      <c r="D33" s="5">
        <v>125528.11</v>
      </c>
    </row>
    <row r="34" spans="1:4" ht="21" customHeight="1">
      <c r="A34" s="6">
        <v>310</v>
      </c>
      <c r="B34" s="16" t="s">
        <v>12</v>
      </c>
      <c r="C34" s="17"/>
      <c r="D34" s="5">
        <v>218223</v>
      </c>
    </row>
    <row r="35" spans="1:4" ht="21" customHeight="1">
      <c r="A35" s="6">
        <v>290.212</v>
      </c>
      <c r="B35" s="16" t="s">
        <v>13</v>
      </c>
      <c r="C35" s="17"/>
      <c r="D35" s="5">
        <v>679.33</v>
      </c>
    </row>
    <row r="36" spans="1:4" ht="22.5" customHeight="1">
      <c r="A36" s="4"/>
      <c r="B36" s="18" t="s">
        <v>9</v>
      </c>
      <c r="C36" s="19"/>
      <c r="D36" s="3">
        <f>SUM(D30:D35)</f>
        <v>5758356.38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6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7:D27"/>
    <mergeCell ref="B37:C37"/>
    <mergeCell ref="B23:C23"/>
    <mergeCell ref="B24:C24"/>
    <mergeCell ref="B25:C25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4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41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37564123.21</v>
      </c>
    </row>
    <row r="9" spans="1:4" ht="38.25" customHeight="1">
      <c r="A9" s="6">
        <v>212</v>
      </c>
      <c r="B9" s="38" t="s">
        <v>25</v>
      </c>
      <c r="C9" s="39"/>
      <c r="D9" s="5">
        <v>21174</v>
      </c>
    </row>
    <row r="10" spans="1:4" ht="38.25" customHeight="1">
      <c r="A10" s="6">
        <v>214</v>
      </c>
      <c r="B10" s="38" t="s">
        <v>23</v>
      </c>
      <c r="C10" s="39"/>
      <c r="D10" s="5">
        <v>264230.74</v>
      </c>
    </row>
    <row r="11" spans="1:4" ht="24" customHeight="1">
      <c r="A11" s="6">
        <v>221.223</v>
      </c>
      <c r="B11" s="29" t="s">
        <v>5</v>
      </c>
      <c r="C11" s="30"/>
      <c r="D11" s="5">
        <v>1704557.31</v>
      </c>
    </row>
    <row r="12" spans="1:4" ht="21.75" customHeight="1">
      <c r="A12" s="6">
        <v>225</v>
      </c>
      <c r="B12" s="29" t="s">
        <v>6</v>
      </c>
      <c r="C12" s="30"/>
      <c r="D12" s="5">
        <v>316391.9</v>
      </c>
    </row>
    <row r="13" spans="1:4" ht="21.75" customHeight="1">
      <c r="A13" s="6">
        <v>226</v>
      </c>
      <c r="B13" s="29" t="s">
        <v>8</v>
      </c>
      <c r="C13" s="30"/>
      <c r="D13" s="5">
        <v>78833</v>
      </c>
    </row>
    <row r="14" spans="1:4" ht="36" customHeight="1">
      <c r="A14" s="6">
        <v>266</v>
      </c>
      <c r="B14" s="38" t="s">
        <v>14</v>
      </c>
      <c r="C14" s="42"/>
      <c r="D14" s="5">
        <v>96183.66</v>
      </c>
    </row>
    <row r="15" spans="1:4" ht="21.75" customHeight="1">
      <c r="A15" s="6">
        <v>290</v>
      </c>
      <c r="B15" s="29" t="s">
        <v>13</v>
      </c>
      <c r="C15" s="30"/>
      <c r="D15" s="5">
        <v>372946.66</v>
      </c>
    </row>
    <row r="16" spans="1:4" ht="21.75" customHeight="1">
      <c r="A16" s="6">
        <v>310</v>
      </c>
      <c r="B16" s="29" t="s">
        <v>12</v>
      </c>
      <c r="C16" s="30"/>
      <c r="D16" s="5">
        <v>54000</v>
      </c>
    </row>
    <row r="17" spans="1:4" ht="21.75" customHeight="1">
      <c r="A17" s="6">
        <v>340</v>
      </c>
      <c r="B17" s="29" t="s">
        <v>7</v>
      </c>
      <c r="C17" s="30"/>
      <c r="D17" s="5">
        <v>242746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40715186.48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209340</v>
      </c>
    </row>
    <row r="25" spans="1:4" ht="35.25" customHeight="1">
      <c r="A25" s="12">
        <v>310</v>
      </c>
      <c r="B25" s="29" t="s">
        <v>12</v>
      </c>
      <c r="C25" s="30"/>
      <c r="D25" s="5">
        <v>123800</v>
      </c>
    </row>
    <row r="26" spans="1:6" ht="20.25" customHeight="1">
      <c r="A26" s="6"/>
      <c r="B26" s="40" t="s">
        <v>9</v>
      </c>
      <c r="C26" s="41"/>
      <c r="D26" s="3">
        <f>SUM(D24:D25)</f>
        <v>333140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357365.79</v>
      </c>
    </row>
    <row r="33" spans="1:4" ht="21" customHeight="1">
      <c r="A33" s="6">
        <v>340</v>
      </c>
      <c r="B33" s="16" t="s">
        <v>7</v>
      </c>
      <c r="C33" s="17"/>
      <c r="D33" s="5">
        <v>8432747.32</v>
      </c>
    </row>
    <row r="34" spans="1:4" ht="21" customHeight="1">
      <c r="A34" s="6">
        <v>222.226</v>
      </c>
      <c r="B34" s="16" t="s">
        <v>8</v>
      </c>
      <c r="C34" s="17"/>
      <c r="D34" s="5">
        <v>345360.71</v>
      </c>
    </row>
    <row r="35" spans="1:4" ht="21" customHeight="1">
      <c r="A35" s="6">
        <v>290.212</v>
      </c>
      <c r="B35" s="16" t="s">
        <v>13</v>
      </c>
      <c r="C35" s="17"/>
      <c r="D35" s="5">
        <v>5390.73</v>
      </c>
    </row>
    <row r="36" spans="1:4" ht="22.5" customHeight="1">
      <c r="A36" s="4"/>
      <c r="B36" s="18" t="s">
        <v>9</v>
      </c>
      <c r="C36" s="19"/>
      <c r="D36" s="3">
        <f>SUM(D32:D35)</f>
        <v>9140864.55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1:B41"/>
    <mergeCell ref="A43:B43"/>
    <mergeCell ref="A29:D29"/>
    <mergeCell ref="B37:C37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2">
      <selection activeCell="D31" sqref="D31:D3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42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13748281.78+4133185.92+14732700.76+4491200</f>
        <v>37105368.46</v>
      </c>
    </row>
    <row r="9" spans="1:4" ht="38.25" customHeight="1">
      <c r="A9" s="6">
        <v>214</v>
      </c>
      <c r="B9" s="38" t="s">
        <v>23</v>
      </c>
      <c r="C9" s="39"/>
      <c r="D9" s="5">
        <v>233513.3</v>
      </c>
    </row>
    <row r="10" spans="1:4" ht="24" customHeight="1">
      <c r="A10" s="6">
        <v>221.223</v>
      </c>
      <c r="B10" s="29" t="s">
        <v>5</v>
      </c>
      <c r="C10" s="30"/>
      <c r="D10" s="5">
        <f>48000+59410.81+1945709.3</f>
        <v>2053120.11</v>
      </c>
    </row>
    <row r="11" spans="1:4" ht="21.75" customHeight="1">
      <c r="A11" s="6">
        <v>225</v>
      </c>
      <c r="B11" s="29" t="s">
        <v>6</v>
      </c>
      <c r="C11" s="30"/>
      <c r="D11" s="5">
        <v>270110.23</v>
      </c>
    </row>
    <row r="12" spans="1:4" ht="21.75" customHeight="1">
      <c r="A12" s="6">
        <v>226</v>
      </c>
      <c r="B12" s="29" t="s">
        <v>8</v>
      </c>
      <c r="C12" s="30"/>
      <c r="D12" s="5">
        <v>2028441.4</v>
      </c>
    </row>
    <row r="13" spans="1:4" ht="36" customHeight="1">
      <c r="A13" s="6">
        <v>266</v>
      </c>
      <c r="B13" s="38" t="s">
        <v>14</v>
      </c>
      <c r="C13" s="42"/>
      <c r="D13" s="5">
        <f>77107.99+47031.68</f>
        <v>124139.67000000001</v>
      </c>
    </row>
    <row r="14" spans="1:4" ht="21.75" customHeight="1">
      <c r="A14" s="6">
        <v>290</v>
      </c>
      <c r="B14" s="29" t="s">
        <v>13</v>
      </c>
      <c r="C14" s="30"/>
      <c r="D14" s="5">
        <f>233793+101327.16+10000+792.84</f>
        <v>345913.00000000006</v>
      </c>
    </row>
    <row r="15" spans="1:4" ht="21.75" customHeight="1">
      <c r="A15" s="6">
        <v>310</v>
      </c>
      <c r="B15" s="29" t="s">
        <v>12</v>
      </c>
      <c r="C15" s="30"/>
      <c r="D15" s="5">
        <v>53000</v>
      </c>
    </row>
    <row r="16" spans="1:4" ht="21.75" customHeight="1">
      <c r="A16" s="6">
        <v>340</v>
      </c>
      <c r="B16" s="29" t="s">
        <v>7</v>
      </c>
      <c r="C16" s="30"/>
      <c r="D16" s="5">
        <f>65230+17007.12+343964.78+11435.22</f>
        <v>437637.12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42651243.28999999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310810</v>
      </c>
    </row>
    <row r="24" spans="1:4" ht="35.25" customHeight="1">
      <c r="A24" s="12">
        <v>310</v>
      </c>
      <c r="B24" s="29" t="s">
        <v>12</v>
      </c>
      <c r="C24" s="30"/>
      <c r="D24" s="5">
        <v>177810</v>
      </c>
    </row>
    <row r="25" spans="1:6" ht="20.25" customHeight="1">
      <c r="A25" s="6"/>
      <c r="B25" s="40" t="s">
        <v>9</v>
      </c>
      <c r="C25" s="41"/>
      <c r="D25" s="3">
        <f>SUM(D23:D24)</f>
        <v>488620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0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107064</v>
      </c>
    </row>
    <row r="32" spans="1:4" ht="21" customHeight="1">
      <c r="A32" s="6">
        <v>340</v>
      </c>
      <c r="B32" s="16" t="s">
        <v>7</v>
      </c>
      <c r="C32" s="17"/>
      <c r="D32" s="5">
        <v>9103740.48</v>
      </c>
    </row>
    <row r="33" spans="1:4" ht="21" customHeight="1">
      <c r="A33" s="6">
        <v>222.226</v>
      </c>
      <c r="B33" s="16" t="s">
        <v>8</v>
      </c>
      <c r="C33" s="17"/>
      <c r="D33" s="5">
        <v>536746.55</v>
      </c>
    </row>
    <row r="34" spans="1:4" ht="21" customHeight="1">
      <c r="A34" s="6">
        <v>310</v>
      </c>
      <c r="B34" s="16" t="s">
        <v>12</v>
      </c>
      <c r="C34" s="17"/>
      <c r="D34" s="5">
        <v>113362</v>
      </c>
    </row>
    <row r="35" spans="1:4" ht="21" customHeight="1">
      <c r="A35" s="6">
        <v>290.212</v>
      </c>
      <c r="B35" s="16" t="s">
        <v>13</v>
      </c>
      <c r="C35" s="17"/>
      <c r="D35" s="5">
        <v>2615.63</v>
      </c>
    </row>
    <row r="36" spans="1:4" ht="22.5" customHeight="1">
      <c r="A36" s="4"/>
      <c r="B36" s="18" t="s">
        <v>9</v>
      </c>
      <c r="C36" s="19"/>
      <c r="D36" s="3">
        <f>SUM(D31:D35)</f>
        <v>9863528.660000002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8:D28"/>
    <mergeCell ref="B37:C37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43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43640427.36</v>
      </c>
    </row>
    <row r="9" spans="1:4" ht="38.25" customHeight="1">
      <c r="A9" s="6">
        <v>214</v>
      </c>
      <c r="B9" s="38" t="s">
        <v>23</v>
      </c>
      <c r="C9" s="39"/>
      <c r="D9" s="5">
        <v>301206.62</v>
      </c>
    </row>
    <row r="10" spans="1:4" ht="24" customHeight="1">
      <c r="A10" s="6">
        <v>221.223</v>
      </c>
      <c r="B10" s="29" t="s">
        <v>5</v>
      </c>
      <c r="C10" s="30"/>
      <c r="D10" s="5">
        <v>1960836.74</v>
      </c>
    </row>
    <row r="11" spans="1:4" ht="21.75" customHeight="1">
      <c r="A11" s="6">
        <v>225</v>
      </c>
      <c r="B11" s="29" t="s">
        <v>6</v>
      </c>
      <c r="C11" s="30"/>
      <c r="D11" s="5">
        <v>263112.15</v>
      </c>
    </row>
    <row r="12" spans="1:4" ht="21.75" customHeight="1">
      <c r="A12" s="6">
        <v>226</v>
      </c>
      <c r="B12" s="29" t="s">
        <v>8</v>
      </c>
      <c r="C12" s="30"/>
      <c r="D12" s="5">
        <v>418618</v>
      </c>
    </row>
    <row r="13" spans="1:4" ht="36" customHeight="1">
      <c r="A13" s="6">
        <v>266</v>
      </c>
      <c r="B13" s="38" t="s">
        <v>14</v>
      </c>
      <c r="C13" s="42"/>
      <c r="D13" s="5">
        <v>97020.22</v>
      </c>
    </row>
    <row r="14" spans="1:4" ht="21.75" customHeight="1">
      <c r="A14" s="6">
        <v>290</v>
      </c>
      <c r="B14" s="29" t="s">
        <v>13</v>
      </c>
      <c r="C14" s="30"/>
      <c r="D14" s="5">
        <v>263789.1</v>
      </c>
    </row>
    <row r="15" spans="1:4" ht="21.75" customHeight="1">
      <c r="A15" s="6">
        <v>340</v>
      </c>
      <c r="B15" s="29" t="s">
        <v>7</v>
      </c>
      <c r="C15" s="30"/>
      <c r="D15" s="5">
        <v>520534.4</v>
      </c>
    </row>
    <row r="16" spans="1:6" s="9" customFormat="1" ht="18.75" customHeight="1">
      <c r="A16" s="4"/>
      <c r="B16" s="40" t="s">
        <v>9</v>
      </c>
      <c r="C16" s="41"/>
      <c r="D16" s="3">
        <f>SUM(D8:D15)</f>
        <v>47465544.589999996</v>
      </c>
      <c r="F16" s="14"/>
    </row>
    <row r="17" spans="1:4" ht="33">
      <c r="A17" s="13" t="s">
        <v>19</v>
      </c>
      <c r="B17" s="43"/>
      <c r="C17" s="43"/>
      <c r="D17" s="25">
        <v>0</v>
      </c>
    </row>
    <row r="19" spans="1:4" ht="16.5" customHeight="1">
      <c r="A19" s="31" t="s">
        <v>10</v>
      </c>
      <c r="B19" s="31"/>
      <c r="C19" s="31"/>
      <c r="D19" s="31"/>
    </row>
    <row r="20" spans="1:4" ht="37.5" customHeight="1">
      <c r="A20" s="13" t="s">
        <v>18</v>
      </c>
      <c r="B20" s="36"/>
      <c r="C20" s="37"/>
      <c r="D20" s="15">
        <v>0</v>
      </c>
    </row>
    <row r="21" spans="1:4" ht="16.5">
      <c r="A21" s="7" t="s">
        <v>0</v>
      </c>
      <c r="B21" s="32" t="s">
        <v>1</v>
      </c>
      <c r="C21" s="33"/>
      <c r="D21" s="7" t="s">
        <v>2</v>
      </c>
    </row>
    <row r="22" spans="1:4" ht="22.5" customHeight="1">
      <c r="A22" s="6" t="s">
        <v>11</v>
      </c>
      <c r="B22" s="29" t="s">
        <v>20</v>
      </c>
      <c r="C22" s="30"/>
      <c r="D22" s="5">
        <v>212360</v>
      </c>
    </row>
    <row r="23" spans="1:4" ht="35.25" customHeight="1">
      <c r="A23" s="12">
        <v>310</v>
      </c>
      <c r="B23" s="29" t="s">
        <v>12</v>
      </c>
      <c r="C23" s="30"/>
      <c r="D23" s="5">
        <v>125590</v>
      </c>
    </row>
    <row r="24" spans="1:6" ht="20.25" customHeight="1">
      <c r="A24" s="6"/>
      <c r="B24" s="40" t="s">
        <v>9</v>
      </c>
      <c r="C24" s="41"/>
      <c r="D24" s="3">
        <f>SUM(D22:D23)</f>
        <v>337950</v>
      </c>
      <c r="F24" s="14"/>
    </row>
    <row r="25" spans="1:4" ht="33">
      <c r="A25" s="13" t="s">
        <v>19</v>
      </c>
      <c r="B25" s="43"/>
      <c r="C25" s="43"/>
      <c r="D25" s="25">
        <v>0</v>
      </c>
    </row>
    <row r="26" spans="1:4" ht="16.5">
      <c r="A26" s="26"/>
      <c r="B26" s="27"/>
      <c r="C26" s="27"/>
      <c r="D26" s="28"/>
    </row>
    <row r="27" spans="1:9" ht="34.5" customHeight="1">
      <c r="A27" s="48" t="s">
        <v>79</v>
      </c>
      <c r="B27" s="48"/>
      <c r="C27" s="48"/>
      <c r="D27" s="48"/>
      <c r="I27" s="8"/>
    </row>
    <row r="28" spans="1:4" ht="34.5" customHeight="1">
      <c r="A28" s="13" t="s">
        <v>18</v>
      </c>
      <c r="B28" s="22"/>
      <c r="C28" s="23"/>
      <c r="D28" s="24">
        <v>0</v>
      </c>
    </row>
    <row r="29" spans="1:4" ht="24.75" customHeight="1">
      <c r="A29" s="7" t="s">
        <v>0</v>
      </c>
      <c r="B29" s="20" t="s">
        <v>1</v>
      </c>
      <c r="C29" s="21"/>
      <c r="D29" s="7" t="s">
        <v>2</v>
      </c>
    </row>
    <row r="30" spans="1:4" ht="21" customHeight="1">
      <c r="A30" s="6">
        <v>211.213</v>
      </c>
      <c r="B30" s="16" t="s">
        <v>4</v>
      </c>
      <c r="C30" s="17"/>
      <c r="D30" s="5">
        <v>88.46</v>
      </c>
    </row>
    <row r="31" spans="1:4" ht="21" customHeight="1">
      <c r="A31" s="6">
        <v>225</v>
      </c>
      <c r="B31" s="16" t="s">
        <v>6</v>
      </c>
      <c r="C31" s="17"/>
      <c r="D31" s="5">
        <v>54188</v>
      </c>
    </row>
    <row r="32" spans="1:4" ht="21" customHeight="1">
      <c r="A32" s="6">
        <v>340</v>
      </c>
      <c r="B32" s="16" t="s">
        <v>7</v>
      </c>
      <c r="C32" s="17"/>
      <c r="D32" s="5">
        <v>8765977.36</v>
      </c>
    </row>
    <row r="33" spans="1:4" ht="21" customHeight="1">
      <c r="A33" s="6">
        <v>222.226</v>
      </c>
      <c r="B33" s="16" t="s">
        <v>8</v>
      </c>
      <c r="C33" s="17"/>
      <c r="D33" s="5">
        <v>450662.06</v>
      </c>
    </row>
    <row r="34" spans="1:4" ht="21" customHeight="1">
      <c r="A34" s="6">
        <v>310</v>
      </c>
      <c r="B34" s="16" t="s">
        <v>12</v>
      </c>
      <c r="C34" s="17"/>
      <c r="D34" s="5">
        <v>131518.2</v>
      </c>
    </row>
    <row r="35" spans="1:4" ht="21" customHeight="1">
      <c r="A35" s="6">
        <v>290.212</v>
      </c>
      <c r="B35" s="16" t="s">
        <v>13</v>
      </c>
      <c r="C35" s="17"/>
      <c r="D35" s="5">
        <v>1772.22</v>
      </c>
    </row>
    <row r="36" spans="1:4" ht="22.5" customHeight="1">
      <c r="A36" s="4"/>
      <c r="B36" s="18" t="s">
        <v>9</v>
      </c>
      <c r="C36" s="19"/>
      <c r="D36" s="3">
        <f>SUM(D30:D35)</f>
        <v>9404206.3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6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9:D19"/>
    <mergeCell ref="B20:C20"/>
    <mergeCell ref="B21:C21"/>
    <mergeCell ref="A41:B41"/>
    <mergeCell ref="A43:B43"/>
    <mergeCell ref="A27:D27"/>
    <mergeCell ref="B37:C37"/>
    <mergeCell ref="B22:C22"/>
    <mergeCell ref="B23:C23"/>
    <mergeCell ref="B24:C24"/>
    <mergeCell ref="B25:C25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25">
      <selection activeCell="D38" sqref="D38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26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42487454.86</v>
      </c>
    </row>
    <row r="9" spans="1:4" ht="38.25" customHeight="1">
      <c r="A9" s="6">
        <v>212</v>
      </c>
      <c r="B9" s="38" t="s">
        <v>25</v>
      </c>
      <c r="C9" s="39"/>
      <c r="D9" s="5">
        <v>21174</v>
      </c>
    </row>
    <row r="10" spans="1:4" ht="38.25" customHeight="1">
      <c r="A10" s="6">
        <v>214</v>
      </c>
      <c r="B10" s="38" t="s">
        <v>23</v>
      </c>
      <c r="C10" s="39"/>
      <c r="D10" s="5">
        <v>238881.2</v>
      </c>
    </row>
    <row r="11" spans="1:4" ht="24" customHeight="1">
      <c r="A11" s="6">
        <v>221.223</v>
      </c>
      <c r="B11" s="29" t="s">
        <v>5</v>
      </c>
      <c r="C11" s="30"/>
      <c r="D11" s="5">
        <v>2338580.35</v>
      </c>
    </row>
    <row r="12" spans="1:4" ht="21.75" customHeight="1">
      <c r="A12" s="6">
        <v>225</v>
      </c>
      <c r="B12" s="29" t="s">
        <v>6</v>
      </c>
      <c r="C12" s="30"/>
      <c r="D12" s="5">
        <v>573102.92</v>
      </c>
    </row>
    <row r="13" spans="1:4" ht="21.75" customHeight="1">
      <c r="A13" s="6">
        <v>226</v>
      </c>
      <c r="B13" s="29" t="s">
        <v>8</v>
      </c>
      <c r="C13" s="30"/>
      <c r="D13" s="5">
        <v>155507.45</v>
      </c>
    </row>
    <row r="14" spans="1:4" ht="36" customHeight="1">
      <c r="A14" s="6">
        <v>266</v>
      </c>
      <c r="B14" s="38" t="s">
        <v>14</v>
      </c>
      <c r="C14" s="42"/>
      <c r="D14" s="5">
        <v>266036.7</v>
      </c>
    </row>
    <row r="15" spans="1:4" ht="21.75" customHeight="1">
      <c r="A15" s="6">
        <v>290</v>
      </c>
      <c r="B15" s="29" t="s">
        <v>13</v>
      </c>
      <c r="C15" s="30"/>
      <c r="D15" s="5">
        <v>266410.07</v>
      </c>
    </row>
    <row r="16" spans="1:4" ht="21.75" customHeight="1">
      <c r="A16" s="6">
        <v>310</v>
      </c>
      <c r="B16" s="29" t="s">
        <v>12</v>
      </c>
      <c r="C16" s="30"/>
      <c r="D16" s="5">
        <v>131560</v>
      </c>
    </row>
    <row r="17" spans="1:4" ht="21.75" customHeight="1">
      <c r="A17" s="6">
        <v>340</v>
      </c>
      <c r="B17" s="29" t="s">
        <v>7</v>
      </c>
      <c r="C17" s="30"/>
      <c r="D17" s="5">
        <v>315596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46794303.55000001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245040</v>
      </c>
    </row>
    <row r="25" spans="1:4" ht="35.25" customHeight="1">
      <c r="A25" s="12">
        <v>310</v>
      </c>
      <c r="B25" s="29" t="s">
        <v>12</v>
      </c>
      <c r="C25" s="30"/>
      <c r="D25" s="5">
        <v>144900</v>
      </c>
    </row>
    <row r="26" spans="1:6" ht="20.25" customHeight="1">
      <c r="A26" s="6"/>
      <c r="B26" s="40" t="s">
        <v>9</v>
      </c>
      <c r="C26" s="41"/>
      <c r="D26" s="3">
        <f>SUM(D24:D25)</f>
        <v>389940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221</v>
      </c>
      <c r="B32" s="16" t="s">
        <v>78</v>
      </c>
      <c r="C32" s="17"/>
      <c r="D32" s="5">
        <v>589.48</v>
      </c>
    </row>
    <row r="33" spans="1:4" ht="21" customHeight="1">
      <c r="A33" s="6">
        <v>225</v>
      </c>
      <c r="B33" s="16" t="s">
        <v>6</v>
      </c>
      <c r="C33" s="17"/>
      <c r="D33" s="5">
        <v>383650</v>
      </c>
    </row>
    <row r="34" spans="1:4" ht="21" customHeight="1">
      <c r="A34" s="6">
        <v>340</v>
      </c>
      <c r="B34" s="16" t="s">
        <v>7</v>
      </c>
      <c r="C34" s="17"/>
      <c r="D34" s="5">
        <v>10547304.45</v>
      </c>
    </row>
    <row r="35" spans="1:4" ht="21" customHeight="1">
      <c r="A35" s="6">
        <v>222.226</v>
      </c>
      <c r="B35" s="16" t="s">
        <v>8</v>
      </c>
      <c r="C35" s="17"/>
      <c r="D35" s="5">
        <v>746669.71</v>
      </c>
    </row>
    <row r="36" spans="1:4" ht="21" customHeight="1">
      <c r="A36" s="6">
        <v>310</v>
      </c>
      <c r="B36" s="16" t="s">
        <v>12</v>
      </c>
      <c r="C36" s="17"/>
      <c r="D36" s="5">
        <v>74079</v>
      </c>
    </row>
    <row r="37" spans="1:4" ht="21" customHeight="1">
      <c r="A37" s="6">
        <v>290.212</v>
      </c>
      <c r="B37" s="16" t="s">
        <v>13</v>
      </c>
      <c r="C37" s="17"/>
      <c r="D37" s="5">
        <v>12646.57</v>
      </c>
    </row>
    <row r="38" spans="1:4" ht="22.5" customHeight="1">
      <c r="A38" s="4"/>
      <c r="B38" s="18" t="s">
        <v>9</v>
      </c>
      <c r="C38" s="19"/>
      <c r="D38" s="3">
        <f>SUM(D32:D37)</f>
        <v>11764939.21</v>
      </c>
    </row>
    <row r="39" spans="1:4" ht="33">
      <c r="A39" s="13" t="s">
        <v>19</v>
      </c>
      <c r="B39" s="44"/>
      <c r="C39" s="45"/>
      <c r="D39" s="25">
        <v>0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3:B43"/>
    <mergeCell ref="A45:B45"/>
    <mergeCell ref="A29:D29"/>
    <mergeCell ref="B39:C39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5">
      <selection activeCell="A9" sqref="A9:IV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44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39595230.35</v>
      </c>
    </row>
    <row r="9" spans="1:4" ht="38.25" customHeight="1">
      <c r="A9" s="6">
        <v>214</v>
      </c>
      <c r="B9" s="38" t="s">
        <v>23</v>
      </c>
      <c r="C9" s="39"/>
      <c r="D9" s="5">
        <v>338064.86</v>
      </c>
    </row>
    <row r="10" spans="1:4" ht="24" customHeight="1">
      <c r="A10" s="6">
        <v>221.223</v>
      </c>
      <c r="B10" s="29" t="s">
        <v>5</v>
      </c>
      <c r="C10" s="30"/>
      <c r="D10" s="5">
        <v>1785393.07</v>
      </c>
    </row>
    <row r="11" spans="1:4" ht="21.75" customHeight="1">
      <c r="A11" s="6">
        <v>225</v>
      </c>
      <c r="B11" s="29" t="s">
        <v>6</v>
      </c>
      <c r="C11" s="30"/>
      <c r="D11" s="5">
        <v>340963.68</v>
      </c>
    </row>
    <row r="12" spans="1:4" ht="21.75" customHeight="1">
      <c r="A12" s="6">
        <v>226</v>
      </c>
      <c r="B12" s="29" t="s">
        <v>8</v>
      </c>
      <c r="C12" s="30"/>
      <c r="D12" s="5">
        <v>865945</v>
      </c>
    </row>
    <row r="13" spans="1:4" ht="49.5" customHeight="1">
      <c r="A13" s="6">
        <v>264</v>
      </c>
      <c r="B13" s="38" t="s">
        <v>22</v>
      </c>
      <c r="C13" s="39"/>
      <c r="D13" s="5">
        <v>188900.29</v>
      </c>
    </row>
    <row r="14" spans="1:4" ht="36" customHeight="1">
      <c r="A14" s="6">
        <v>266</v>
      </c>
      <c r="B14" s="38" t="s">
        <v>14</v>
      </c>
      <c r="C14" s="42"/>
      <c r="D14" s="5">
        <v>197734.63</v>
      </c>
    </row>
    <row r="15" spans="1:4" ht="21.75" customHeight="1">
      <c r="A15" s="6">
        <v>290</v>
      </c>
      <c r="B15" s="29" t="s">
        <v>13</v>
      </c>
      <c r="C15" s="30"/>
      <c r="D15" s="5">
        <v>189648.55</v>
      </c>
    </row>
    <row r="16" spans="1:4" ht="21.75" customHeight="1">
      <c r="A16" s="6">
        <v>310</v>
      </c>
      <c r="B16" s="29" t="s">
        <v>12</v>
      </c>
      <c r="C16" s="30"/>
      <c r="D16" s="5">
        <v>54120</v>
      </c>
    </row>
    <row r="17" spans="1:4" ht="21.75" customHeight="1">
      <c r="A17" s="6">
        <v>340</v>
      </c>
      <c r="B17" s="29" t="s">
        <v>7</v>
      </c>
      <c r="C17" s="30"/>
      <c r="D17" s="5">
        <v>205541.8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43761542.23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199270</v>
      </c>
    </row>
    <row r="25" spans="1:4" ht="35.25" customHeight="1">
      <c r="A25" s="12">
        <v>310</v>
      </c>
      <c r="B25" s="29" t="s">
        <v>12</v>
      </c>
      <c r="C25" s="30"/>
      <c r="D25" s="5">
        <v>117850</v>
      </c>
    </row>
    <row r="26" spans="1:6" ht="20.25" customHeight="1">
      <c r="A26" s="6"/>
      <c r="B26" s="40" t="s">
        <v>9</v>
      </c>
      <c r="C26" s="41"/>
      <c r="D26" s="3">
        <f>SUM(D24:D25)</f>
        <v>317120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4378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62552</v>
      </c>
    </row>
    <row r="33" spans="1:4" ht="21" customHeight="1">
      <c r="A33" s="6">
        <v>340</v>
      </c>
      <c r="B33" s="16" t="s">
        <v>7</v>
      </c>
      <c r="C33" s="17"/>
      <c r="D33" s="5">
        <v>7870908.02</v>
      </c>
    </row>
    <row r="34" spans="1:4" ht="21" customHeight="1">
      <c r="A34" s="6">
        <v>222.226</v>
      </c>
      <c r="B34" s="16" t="s">
        <v>8</v>
      </c>
      <c r="C34" s="17"/>
      <c r="D34" s="5">
        <v>385528.77</v>
      </c>
    </row>
    <row r="35" spans="1:4" ht="21" customHeight="1">
      <c r="A35" s="6">
        <v>310</v>
      </c>
      <c r="B35" s="16" t="s">
        <v>12</v>
      </c>
      <c r="C35" s="17"/>
      <c r="D35" s="5">
        <v>38030</v>
      </c>
    </row>
    <row r="36" spans="1:4" ht="21" customHeight="1">
      <c r="A36" s="6">
        <v>290.212</v>
      </c>
      <c r="B36" s="16" t="s">
        <v>13</v>
      </c>
      <c r="C36" s="17"/>
      <c r="D36" s="5">
        <v>1825.39</v>
      </c>
    </row>
    <row r="37" spans="1:4" ht="22.5" customHeight="1">
      <c r="A37" s="4"/>
      <c r="B37" s="18" t="s">
        <v>9</v>
      </c>
      <c r="C37" s="19"/>
      <c r="D37" s="3">
        <f>SUM(D32:D36)</f>
        <v>8358844.179999999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28">
      <selection activeCell="D32" sqref="D3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45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37966083.5</v>
      </c>
    </row>
    <row r="9" spans="1:4" ht="38.25" customHeight="1">
      <c r="A9" s="6">
        <v>212</v>
      </c>
      <c r="B9" s="38" t="s">
        <v>25</v>
      </c>
      <c r="C9" s="39"/>
      <c r="D9" s="5">
        <v>30985.59</v>
      </c>
    </row>
    <row r="10" spans="1:4" ht="38.25" customHeight="1">
      <c r="A10" s="6">
        <v>214</v>
      </c>
      <c r="B10" s="38" t="s">
        <v>23</v>
      </c>
      <c r="C10" s="39"/>
      <c r="D10" s="5">
        <v>395417.82</v>
      </c>
    </row>
    <row r="11" spans="1:4" ht="24" customHeight="1">
      <c r="A11" s="6">
        <v>221.223</v>
      </c>
      <c r="B11" s="29" t="s">
        <v>5</v>
      </c>
      <c r="C11" s="30"/>
      <c r="D11" s="5">
        <v>1821024.1</v>
      </c>
    </row>
    <row r="12" spans="1:4" ht="21.75" customHeight="1">
      <c r="A12" s="6">
        <v>225</v>
      </c>
      <c r="B12" s="29" t="s">
        <v>6</v>
      </c>
      <c r="C12" s="30"/>
      <c r="D12" s="5">
        <v>268010</v>
      </c>
    </row>
    <row r="13" spans="1:4" ht="21.75" customHeight="1">
      <c r="A13" s="6">
        <v>226</v>
      </c>
      <c r="B13" s="29" t="s">
        <v>8</v>
      </c>
      <c r="C13" s="30"/>
      <c r="D13" s="5">
        <v>1200834.2</v>
      </c>
    </row>
    <row r="14" spans="1:4" ht="49.5" customHeight="1">
      <c r="A14" s="6">
        <v>264</v>
      </c>
      <c r="B14" s="38" t="s">
        <v>22</v>
      </c>
      <c r="C14" s="39"/>
      <c r="D14" s="5">
        <v>260333.72</v>
      </c>
    </row>
    <row r="15" spans="1:4" ht="36" customHeight="1">
      <c r="A15" s="6">
        <v>266</v>
      </c>
      <c r="B15" s="38" t="s">
        <v>14</v>
      </c>
      <c r="C15" s="42"/>
      <c r="D15" s="5">
        <v>259004.12</v>
      </c>
    </row>
    <row r="16" spans="1:4" ht="21.75" customHeight="1">
      <c r="A16" s="6">
        <v>290</v>
      </c>
      <c r="B16" s="29" t="s">
        <v>13</v>
      </c>
      <c r="C16" s="30"/>
      <c r="D16" s="5">
        <v>367288.92</v>
      </c>
    </row>
    <row r="17" spans="1:4" ht="21.75" customHeight="1">
      <c r="A17" s="6">
        <v>310</v>
      </c>
      <c r="B17" s="29" t="s">
        <v>12</v>
      </c>
      <c r="C17" s="30"/>
      <c r="D17" s="5">
        <v>93094</v>
      </c>
    </row>
    <row r="18" spans="1:4" ht="21.75" customHeight="1">
      <c r="A18" s="6">
        <v>340</v>
      </c>
      <c r="B18" s="29" t="s">
        <v>7</v>
      </c>
      <c r="C18" s="30"/>
      <c r="D18" s="5">
        <f>65340+20965</f>
        <v>86305</v>
      </c>
    </row>
    <row r="19" spans="1:6" s="9" customFormat="1" ht="18.75" customHeight="1">
      <c r="A19" s="4"/>
      <c r="B19" s="40" t="s">
        <v>9</v>
      </c>
      <c r="C19" s="41"/>
      <c r="D19" s="3">
        <f>SUM(D8:D18)</f>
        <v>42748380.970000006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22.5" customHeight="1">
      <c r="A25" s="6" t="s">
        <v>11</v>
      </c>
      <c r="B25" s="29" t="s">
        <v>20</v>
      </c>
      <c r="C25" s="30"/>
      <c r="D25" s="5">
        <v>209110</v>
      </c>
    </row>
    <row r="26" spans="1:4" ht="35.25" customHeight="1">
      <c r="A26" s="12">
        <v>310</v>
      </c>
      <c r="B26" s="29" t="s">
        <v>12</v>
      </c>
      <c r="C26" s="30"/>
      <c r="D26" s="5">
        <v>123670</v>
      </c>
    </row>
    <row r="27" spans="1:6" ht="20.25" customHeight="1">
      <c r="A27" s="6"/>
      <c r="B27" s="40" t="s">
        <v>9</v>
      </c>
      <c r="C27" s="41"/>
      <c r="D27" s="3">
        <f>SUM(D25:D26)</f>
        <v>332780</v>
      </c>
      <c r="F27" s="14"/>
    </row>
    <row r="28" spans="1:4" ht="33">
      <c r="A28" s="13" t="s">
        <v>19</v>
      </c>
      <c r="B28" s="43"/>
      <c r="C28" s="43"/>
      <c r="D28" s="25">
        <v>0</v>
      </c>
    </row>
    <row r="29" spans="1:4" ht="16.5">
      <c r="A29" s="26"/>
      <c r="B29" s="27"/>
      <c r="C29" s="27"/>
      <c r="D29" s="28"/>
    </row>
    <row r="30" spans="1:9" ht="34.5" customHeight="1">
      <c r="A30" s="48" t="s">
        <v>79</v>
      </c>
      <c r="B30" s="48"/>
      <c r="C30" s="48"/>
      <c r="D30" s="48"/>
      <c r="I30" s="8"/>
    </row>
    <row r="31" spans="1:4" ht="34.5" customHeight="1">
      <c r="A31" s="13" t="s">
        <v>18</v>
      </c>
      <c r="B31" s="22"/>
      <c r="C31" s="23"/>
      <c r="D31" s="24">
        <v>506161.07</v>
      </c>
    </row>
    <row r="32" spans="1:4" ht="24.75" customHeight="1">
      <c r="A32" s="7" t="s">
        <v>0</v>
      </c>
      <c r="B32" s="20" t="s">
        <v>1</v>
      </c>
      <c r="C32" s="21"/>
      <c r="D32" s="7" t="s">
        <v>2</v>
      </c>
    </row>
    <row r="33" spans="1:4" ht="21" customHeight="1">
      <c r="A33" s="6">
        <v>225</v>
      </c>
      <c r="B33" s="16" t="s">
        <v>6</v>
      </c>
      <c r="C33" s="17"/>
      <c r="D33" s="5">
        <v>26854.68</v>
      </c>
    </row>
    <row r="34" spans="1:4" ht="21" customHeight="1">
      <c r="A34" s="6">
        <v>340</v>
      </c>
      <c r="B34" s="16" t="s">
        <v>7</v>
      </c>
      <c r="C34" s="17"/>
      <c r="D34" s="5">
        <v>8815259.98</v>
      </c>
    </row>
    <row r="35" spans="1:4" ht="21" customHeight="1">
      <c r="A35" s="6">
        <v>222.226</v>
      </c>
      <c r="B35" s="16" t="s">
        <v>8</v>
      </c>
      <c r="C35" s="17"/>
      <c r="D35" s="5">
        <v>242305.42</v>
      </c>
    </row>
    <row r="36" spans="1:4" ht="21" customHeight="1">
      <c r="A36" s="6">
        <v>310</v>
      </c>
      <c r="B36" s="16" t="s">
        <v>12</v>
      </c>
      <c r="C36" s="17"/>
      <c r="D36" s="5">
        <v>87948</v>
      </c>
    </row>
    <row r="37" spans="1:4" ht="21" customHeight="1">
      <c r="A37" s="6">
        <v>290.212</v>
      </c>
      <c r="B37" s="16" t="s">
        <v>13</v>
      </c>
      <c r="C37" s="17"/>
      <c r="D37" s="5">
        <v>5419.91</v>
      </c>
    </row>
    <row r="38" spans="1:4" ht="22.5" customHeight="1">
      <c r="A38" s="4"/>
      <c r="B38" s="18" t="s">
        <v>9</v>
      </c>
      <c r="C38" s="19"/>
      <c r="D38" s="3">
        <f>SUM(D33:D37)</f>
        <v>9177787.99</v>
      </c>
    </row>
    <row r="39" spans="1:4" ht="33">
      <c r="A39" s="13" t="s">
        <v>19</v>
      </c>
      <c r="B39" s="44"/>
      <c r="C39" s="45"/>
      <c r="D39" s="25">
        <v>2500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9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19:C19"/>
    <mergeCell ref="B20:C20"/>
    <mergeCell ref="B28:C28"/>
    <mergeCell ref="A22:D22"/>
    <mergeCell ref="B23:C23"/>
    <mergeCell ref="B24:C24"/>
    <mergeCell ref="A43:B43"/>
    <mergeCell ref="A45:B45"/>
    <mergeCell ref="A30:D30"/>
    <mergeCell ref="B39:C39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4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31340545.39</v>
      </c>
    </row>
    <row r="9" spans="1:4" ht="38.25" customHeight="1">
      <c r="A9" s="6">
        <v>212</v>
      </c>
      <c r="B9" s="38" t="s">
        <v>25</v>
      </c>
      <c r="C9" s="39"/>
      <c r="D9" s="5">
        <v>69324</v>
      </c>
    </row>
    <row r="10" spans="1:4" ht="38.25" customHeight="1">
      <c r="A10" s="6">
        <v>214</v>
      </c>
      <c r="B10" s="38" t="s">
        <v>23</v>
      </c>
      <c r="C10" s="39"/>
      <c r="D10" s="5">
        <v>167358</v>
      </c>
    </row>
    <row r="11" spans="1:4" ht="24" customHeight="1">
      <c r="A11" s="6">
        <v>221.223</v>
      </c>
      <c r="B11" s="29" t="s">
        <v>5</v>
      </c>
      <c r="C11" s="30"/>
      <c r="D11" s="5">
        <v>1696433.08</v>
      </c>
    </row>
    <row r="12" spans="1:4" ht="21.75" customHeight="1">
      <c r="A12" s="6">
        <v>225</v>
      </c>
      <c r="B12" s="29" t="s">
        <v>6</v>
      </c>
      <c r="C12" s="30"/>
      <c r="D12" s="5">
        <v>291920.93</v>
      </c>
    </row>
    <row r="13" spans="1:4" ht="21.75" customHeight="1">
      <c r="A13" s="6">
        <v>226</v>
      </c>
      <c r="B13" s="29" t="s">
        <v>8</v>
      </c>
      <c r="C13" s="30"/>
      <c r="D13" s="5">
        <v>1714740.5</v>
      </c>
    </row>
    <row r="14" spans="1:4" ht="36" customHeight="1">
      <c r="A14" s="6">
        <v>266</v>
      </c>
      <c r="B14" s="38" t="s">
        <v>14</v>
      </c>
      <c r="C14" s="42"/>
      <c r="D14" s="5">
        <v>94422.37</v>
      </c>
    </row>
    <row r="15" spans="1:4" ht="21.75" customHeight="1">
      <c r="A15" s="6">
        <v>290</v>
      </c>
      <c r="B15" s="29" t="s">
        <v>13</v>
      </c>
      <c r="C15" s="30"/>
      <c r="D15" s="5">
        <v>338224.35</v>
      </c>
    </row>
    <row r="16" spans="1:4" ht="21.75" customHeight="1">
      <c r="A16" s="6">
        <v>310</v>
      </c>
      <c r="B16" s="29" t="s">
        <v>12</v>
      </c>
      <c r="C16" s="30"/>
      <c r="D16" s="5">
        <v>35900</v>
      </c>
    </row>
    <row r="17" spans="1:4" ht="21.75" customHeight="1">
      <c r="A17" s="6">
        <v>340</v>
      </c>
      <c r="B17" s="29" t="s">
        <v>7</v>
      </c>
      <c r="C17" s="30"/>
      <c r="D17" s="5">
        <v>320620.6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36069489.22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312450</v>
      </c>
    </row>
    <row r="25" spans="1:4" ht="35.25" customHeight="1">
      <c r="A25" s="12">
        <v>310</v>
      </c>
      <c r="B25" s="29" t="s">
        <v>12</v>
      </c>
      <c r="C25" s="30"/>
      <c r="D25" s="5">
        <v>184780</v>
      </c>
    </row>
    <row r="26" spans="1:6" ht="20.25" customHeight="1">
      <c r="A26" s="6"/>
      <c r="B26" s="40" t="s">
        <v>9</v>
      </c>
      <c r="C26" s="41"/>
      <c r="D26" s="3">
        <f>SUM(D24:D25)</f>
        <v>497230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268870.49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19265.47</v>
      </c>
    </row>
    <row r="33" spans="1:4" ht="21" customHeight="1">
      <c r="A33" s="6">
        <v>340</v>
      </c>
      <c r="B33" s="16" t="s">
        <v>7</v>
      </c>
      <c r="C33" s="17"/>
      <c r="D33" s="5">
        <v>5820989.97</v>
      </c>
    </row>
    <row r="34" spans="1:4" ht="21" customHeight="1">
      <c r="A34" s="6">
        <v>222.226</v>
      </c>
      <c r="B34" s="16" t="s">
        <v>8</v>
      </c>
      <c r="C34" s="17"/>
      <c r="D34" s="5">
        <v>125287.65</v>
      </c>
    </row>
    <row r="35" spans="1:4" ht="21" customHeight="1">
      <c r="A35" s="6">
        <v>310</v>
      </c>
      <c r="B35" s="16" t="s">
        <v>12</v>
      </c>
      <c r="C35" s="17"/>
      <c r="D35" s="5">
        <v>16010</v>
      </c>
    </row>
    <row r="36" spans="1:4" ht="21" customHeight="1">
      <c r="A36" s="6">
        <v>290.212</v>
      </c>
      <c r="B36" s="16" t="s">
        <v>13</v>
      </c>
      <c r="C36" s="17"/>
      <c r="D36" s="5">
        <v>46197.39</v>
      </c>
    </row>
    <row r="37" spans="1:4" ht="22.5" customHeight="1">
      <c r="A37" s="4"/>
      <c r="B37" s="18" t="s">
        <v>9</v>
      </c>
      <c r="C37" s="19"/>
      <c r="D37" s="3">
        <f>SUM(D32:D36)</f>
        <v>6027750.4799999995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3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47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38620416.46</v>
      </c>
    </row>
    <row r="9" spans="1:4" ht="38.25" customHeight="1">
      <c r="A9" s="6">
        <v>212</v>
      </c>
      <c r="B9" s="38" t="s">
        <v>25</v>
      </c>
      <c r="C9" s="39"/>
      <c r="D9" s="5">
        <v>49308</v>
      </c>
    </row>
    <row r="10" spans="1:4" ht="38.25" customHeight="1">
      <c r="A10" s="6">
        <v>214</v>
      </c>
      <c r="B10" s="38" t="s">
        <v>23</v>
      </c>
      <c r="C10" s="39"/>
      <c r="D10" s="5">
        <v>283701.6</v>
      </c>
    </row>
    <row r="11" spans="1:4" ht="24" customHeight="1">
      <c r="A11" s="6">
        <v>221.223</v>
      </c>
      <c r="B11" s="29" t="s">
        <v>5</v>
      </c>
      <c r="C11" s="30"/>
      <c r="D11" s="5">
        <v>1466099.79</v>
      </c>
    </row>
    <row r="12" spans="1:4" ht="21.75" customHeight="1">
      <c r="A12" s="6">
        <v>225</v>
      </c>
      <c r="B12" s="29" t="s">
        <v>6</v>
      </c>
      <c r="C12" s="30"/>
      <c r="D12" s="5">
        <v>267263.43</v>
      </c>
    </row>
    <row r="13" spans="1:4" ht="21.75" customHeight="1">
      <c r="A13" s="6">
        <v>226</v>
      </c>
      <c r="B13" s="29" t="s">
        <v>8</v>
      </c>
      <c r="C13" s="30"/>
      <c r="D13" s="5">
        <v>438419.9</v>
      </c>
    </row>
    <row r="14" spans="1:4" ht="36" customHeight="1">
      <c r="A14" s="6">
        <v>266</v>
      </c>
      <c r="B14" s="38" t="s">
        <v>14</v>
      </c>
      <c r="C14" s="42"/>
      <c r="D14" s="5">
        <v>66090.38</v>
      </c>
    </row>
    <row r="15" spans="1:4" ht="21.75" customHeight="1">
      <c r="A15" s="6">
        <v>290</v>
      </c>
      <c r="B15" s="29" t="s">
        <v>13</v>
      </c>
      <c r="C15" s="30"/>
      <c r="D15" s="5">
        <v>250893.71</v>
      </c>
    </row>
    <row r="16" spans="1:4" ht="21.75" customHeight="1">
      <c r="A16" s="6">
        <v>310</v>
      </c>
      <c r="B16" s="29" t="s">
        <v>12</v>
      </c>
      <c r="C16" s="30"/>
      <c r="D16" s="5">
        <v>32500</v>
      </c>
    </row>
    <row r="17" spans="1:4" ht="21.75" customHeight="1">
      <c r="A17" s="6">
        <v>340</v>
      </c>
      <c r="B17" s="29" t="s">
        <v>7</v>
      </c>
      <c r="C17" s="30"/>
      <c r="D17" s="5">
        <v>1355797.6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42830490.870000005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333240</v>
      </c>
    </row>
    <row r="25" spans="1:4" ht="35.25" customHeight="1">
      <c r="A25" s="12">
        <v>310</v>
      </c>
      <c r="B25" s="29" t="s">
        <v>12</v>
      </c>
      <c r="C25" s="30"/>
      <c r="D25" s="5">
        <v>197080</v>
      </c>
    </row>
    <row r="26" spans="1:6" ht="20.25" customHeight="1">
      <c r="A26" s="6"/>
      <c r="B26" s="40" t="s">
        <v>9</v>
      </c>
      <c r="C26" s="41"/>
      <c r="D26" s="3">
        <f>SUM(D24:D25)</f>
        <v>530320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2500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340</v>
      </c>
      <c r="B32" s="16" t="s">
        <v>7</v>
      </c>
      <c r="C32" s="17"/>
      <c r="D32" s="5">
        <v>4801825.65</v>
      </c>
    </row>
    <row r="33" spans="1:4" ht="21" customHeight="1">
      <c r="A33" s="6">
        <v>222.226</v>
      </c>
      <c r="B33" s="16" t="s">
        <v>8</v>
      </c>
      <c r="C33" s="17"/>
      <c r="D33" s="5">
        <v>194906.01</v>
      </c>
    </row>
    <row r="34" spans="1:4" ht="21" customHeight="1">
      <c r="A34" s="6">
        <v>290.212</v>
      </c>
      <c r="B34" s="16" t="s">
        <v>13</v>
      </c>
      <c r="C34" s="17"/>
      <c r="D34" s="5">
        <v>3640.42</v>
      </c>
    </row>
    <row r="35" spans="1:4" ht="22.5" customHeight="1">
      <c r="A35" s="4"/>
      <c r="B35" s="18" t="s">
        <v>9</v>
      </c>
      <c r="C35" s="19"/>
      <c r="D35" s="3">
        <f>SUM(D32:D34)</f>
        <v>5000372.08</v>
      </c>
    </row>
    <row r="36" spans="1:4" ht="33">
      <c r="A36" s="13" t="s">
        <v>19</v>
      </c>
      <c r="B36" s="44"/>
      <c r="C36" s="45"/>
      <c r="D36" s="25">
        <v>0</v>
      </c>
    </row>
    <row r="39" ht="33" customHeight="1"/>
    <row r="40" spans="1:5" ht="36" customHeight="1">
      <c r="A40" s="46"/>
      <c r="B40" s="46"/>
      <c r="C40" s="11"/>
      <c r="D40" s="11"/>
      <c r="E40" s="11"/>
    </row>
    <row r="41" ht="36" customHeight="1"/>
    <row r="42" spans="1:2" ht="13.5">
      <c r="A42" s="47"/>
      <c r="B42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0:B40"/>
    <mergeCell ref="A42:B42"/>
    <mergeCell ref="A29:D29"/>
    <mergeCell ref="B36:C36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0">
      <selection activeCell="A14" sqref="A14:IV14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48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41555915.56</v>
      </c>
    </row>
    <row r="9" spans="1:4" ht="38.25" customHeight="1">
      <c r="A9" s="6">
        <v>214</v>
      </c>
      <c r="B9" s="38" t="s">
        <v>23</v>
      </c>
      <c r="C9" s="39"/>
      <c r="D9" s="5">
        <v>578587.2</v>
      </c>
    </row>
    <row r="10" spans="1:4" ht="24" customHeight="1">
      <c r="A10" s="6">
        <v>221.223</v>
      </c>
      <c r="B10" s="29" t="s">
        <v>5</v>
      </c>
      <c r="C10" s="30"/>
      <c r="D10" s="5">
        <v>1847547.25</v>
      </c>
    </row>
    <row r="11" spans="1:4" ht="21.75" customHeight="1">
      <c r="A11" s="6">
        <v>225</v>
      </c>
      <c r="B11" s="29" t="s">
        <v>6</v>
      </c>
      <c r="C11" s="30"/>
      <c r="D11" s="5">
        <v>580739.25</v>
      </c>
    </row>
    <row r="12" spans="1:4" ht="21.75" customHeight="1">
      <c r="A12" s="6">
        <v>226</v>
      </c>
      <c r="B12" s="29" t="s">
        <v>8</v>
      </c>
      <c r="C12" s="30"/>
      <c r="D12" s="5">
        <v>435237.5</v>
      </c>
    </row>
    <row r="13" spans="1:4" ht="36" customHeight="1">
      <c r="A13" s="6">
        <v>266</v>
      </c>
      <c r="B13" s="38" t="s">
        <v>14</v>
      </c>
      <c r="C13" s="42"/>
      <c r="D13" s="5">
        <v>92752.87</v>
      </c>
    </row>
    <row r="14" spans="1:4" ht="21.75" customHeight="1">
      <c r="A14" s="6">
        <v>290</v>
      </c>
      <c r="B14" s="29" t="s">
        <v>13</v>
      </c>
      <c r="C14" s="30"/>
      <c r="D14" s="5">
        <v>862960.27</v>
      </c>
    </row>
    <row r="15" spans="1:4" ht="21.75" customHeight="1">
      <c r="A15" s="6">
        <v>310</v>
      </c>
      <c r="B15" s="29" t="s">
        <v>12</v>
      </c>
      <c r="C15" s="30"/>
      <c r="D15" s="5">
        <v>103700</v>
      </c>
    </row>
    <row r="16" spans="1:4" ht="21.75" customHeight="1">
      <c r="A16" s="6">
        <v>340</v>
      </c>
      <c r="B16" s="29" t="s">
        <v>7</v>
      </c>
      <c r="C16" s="30"/>
      <c r="D16" s="5">
        <v>120767.4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46178207.300000004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247100</v>
      </c>
    </row>
    <row r="24" spans="1:4" ht="35.25" customHeight="1">
      <c r="A24" s="12">
        <v>310</v>
      </c>
      <c r="B24" s="29" t="s">
        <v>12</v>
      </c>
      <c r="C24" s="30"/>
      <c r="D24" s="5">
        <v>146130</v>
      </c>
    </row>
    <row r="25" spans="1:6" ht="20.25" customHeight="1">
      <c r="A25" s="6"/>
      <c r="B25" s="40" t="s">
        <v>9</v>
      </c>
      <c r="C25" s="41"/>
      <c r="D25" s="3">
        <f>SUM(D23:D24)</f>
        <v>393230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1264.47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47050</v>
      </c>
    </row>
    <row r="32" spans="1:4" ht="21" customHeight="1">
      <c r="A32" s="6">
        <v>340</v>
      </c>
      <c r="B32" s="16" t="s">
        <v>7</v>
      </c>
      <c r="C32" s="17"/>
      <c r="D32" s="5">
        <v>7180221.1</v>
      </c>
    </row>
    <row r="33" spans="1:4" ht="21" customHeight="1">
      <c r="A33" s="6">
        <v>222.226</v>
      </c>
      <c r="B33" s="16" t="s">
        <v>8</v>
      </c>
      <c r="C33" s="17"/>
      <c r="D33" s="5">
        <v>237938.16</v>
      </c>
    </row>
    <row r="34" spans="1:4" ht="21" customHeight="1">
      <c r="A34" s="6">
        <v>290.212</v>
      </c>
      <c r="B34" s="16" t="s">
        <v>13</v>
      </c>
      <c r="C34" s="17"/>
      <c r="D34" s="5">
        <v>5000.44</v>
      </c>
    </row>
    <row r="35" spans="1:4" ht="22.5" customHeight="1">
      <c r="A35" s="4"/>
      <c r="B35" s="18" t="s">
        <v>9</v>
      </c>
      <c r="C35" s="19"/>
      <c r="D35" s="3">
        <f>SUM(D31:D34)</f>
        <v>7470209.7</v>
      </c>
    </row>
    <row r="36" spans="1:4" ht="33">
      <c r="A36" s="13" t="s">
        <v>19</v>
      </c>
      <c r="B36" s="44"/>
      <c r="C36" s="45"/>
      <c r="D36" s="25">
        <v>0</v>
      </c>
    </row>
    <row r="39" ht="33" customHeight="1"/>
    <row r="40" spans="1:5" ht="36" customHeight="1">
      <c r="A40" s="46"/>
      <c r="B40" s="46"/>
      <c r="C40" s="11"/>
      <c r="D40" s="11"/>
      <c r="E40" s="11"/>
    </row>
    <row r="41" ht="36" customHeight="1"/>
    <row r="42" spans="1:2" ht="13.5">
      <c r="A42" s="47"/>
      <c r="B42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0:B40"/>
    <mergeCell ref="A42:B42"/>
    <mergeCell ref="A28:D28"/>
    <mergeCell ref="B36:C36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4">
      <selection activeCell="A9" sqref="A9:IV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49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19989477.76</v>
      </c>
    </row>
    <row r="9" spans="1:4" ht="38.25" customHeight="1">
      <c r="A9" s="6">
        <v>214</v>
      </c>
      <c r="B9" s="38" t="s">
        <v>23</v>
      </c>
      <c r="C9" s="39"/>
      <c r="D9" s="5">
        <v>123641.53</v>
      </c>
    </row>
    <row r="10" spans="1:4" ht="24" customHeight="1">
      <c r="A10" s="6">
        <v>221.223</v>
      </c>
      <c r="B10" s="29" t="s">
        <v>5</v>
      </c>
      <c r="C10" s="30"/>
      <c r="D10" s="5">
        <v>875419.9</v>
      </c>
    </row>
    <row r="11" spans="1:4" ht="21.75" customHeight="1">
      <c r="A11" s="6">
        <v>225</v>
      </c>
      <c r="B11" s="29" t="s">
        <v>6</v>
      </c>
      <c r="C11" s="30"/>
      <c r="D11" s="5">
        <v>312018.1</v>
      </c>
    </row>
    <row r="12" spans="1:4" ht="21.75" customHeight="1">
      <c r="A12" s="6">
        <v>226</v>
      </c>
      <c r="B12" s="29" t="s">
        <v>8</v>
      </c>
      <c r="C12" s="30"/>
      <c r="D12" s="5">
        <v>279302.16</v>
      </c>
    </row>
    <row r="13" spans="1:4" ht="36" customHeight="1">
      <c r="A13" s="6">
        <v>266</v>
      </c>
      <c r="B13" s="38" t="s">
        <v>14</v>
      </c>
      <c r="C13" s="42"/>
      <c r="D13" s="5">
        <v>54363.37</v>
      </c>
    </row>
    <row r="14" spans="1:4" ht="21.75" customHeight="1">
      <c r="A14" s="6">
        <v>290</v>
      </c>
      <c r="B14" s="29" t="s">
        <v>13</v>
      </c>
      <c r="C14" s="30"/>
      <c r="D14" s="5">
        <v>116879.69</v>
      </c>
    </row>
    <row r="15" spans="1:4" ht="21.75" customHeight="1">
      <c r="A15" s="6">
        <v>310</v>
      </c>
      <c r="B15" s="29" t="s">
        <v>12</v>
      </c>
      <c r="C15" s="30"/>
      <c r="D15" s="5">
        <v>46660</v>
      </c>
    </row>
    <row r="16" spans="1:4" ht="21.75" customHeight="1">
      <c r="A16" s="6">
        <v>340</v>
      </c>
      <c r="B16" s="29" t="s">
        <v>7</v>
      </c>
      <c r="C16" s="30"/>
      <c r="D16" s="5">
        <v>53290</v>
      </c>
    </row>
    <row r="17" spans="1:6" s="9" customFormat="1" ht="18.75" customHeight="1">
      <c r="A17" s="4"/>
      <c r="B17" s="40" t="s">
        <v>9</v>
      </c>
      <c r="C17" s="41"/>
      <c r="D17" s="3">
        <f>SUM(D8:D16)</f>
        <v>21851052.510000005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111030</v>
      </c>
    </row>
    <row r="24" spans="1:4" ht="35.25" customHeight="1">
      <c r="A24" s="12">
        <v>310</v>
      </c>
      <c r="B24" s="29" t="s">
        <v>12</v>
      </c>
      <c r="C24" s="30"/>
      <c r="D24" s="5">
        <v>65660</v>
      </c>
    </row>
    <row r="25" spans="1:6" ht="20.25" customHeight="1">
      <c r="A25" s="6"/>
      <c r="B25" s="40" t="s">
        <v>9</v>
      </c>
      <c r="C25" s="41"/>
      <c r="D25" s="3">
        <f>SUM(D23:D24)</f>
        <v>176690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13163.12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4653.13</v>
      </c>
    </row>
    <row r="32" spans="1:4" ht="21" customHeight="1">
      <c r="A32" s="6">
        <v>340</v>
      </c>
      <c r="B32" s="16" t="s">
        <v>7</v>
      </c>
      <c r="C32" s="17"/>
      <c r="D32" s="5">
        <v>3537631.1</v>
      </c>
    </row>
    <row r="33" spans="1:4" ht="21" customHeight="1">
      <c r="A33" s="6">
        <v>222.226</v>
      </c>
      <c r="B33" s="16" t="s">
        <v>8</v>
      </c>
      <c r="C33" s="17"/>
      <c r="D33" s="5">
        <v>169285.98</v>
      </c>
    </row>
    <row r="34" spans="1:4" ht="21" customHeight="1">
      <c r="A34" s="6">
        <v>310</v>
      </c>
      <c r="B34" s="16" t="s">
        <v>12</v>
      </c>
      <c r="C34" s="17"/>
      <c r="D34" s="5">
        <v>39340</v>
      </c>
    </row>
    <row r="35" spans="1:4" ht="21" customHeight="1">
      <c r="A35" s="6">
        <v>290.212</v>
      </c>
      <c r="B35" s="16" t="s">
        <v>13</v>
      </c>
      <c r="C35" s="17"/>
      <c r="D35" s="5">
        <v>6804.42</v>
      </c>
    </row>
    <row r="36" spans="1:4" ht="22.5" customHeight="1">
      <c r="A36" s="4"/>
      <c r="B36" s="18" t="s">
        <v>9</v>
      </c>
      <c r="C36" s="19"/>
      <c r="D36" s="3">
        <f>SUM(D31:D35)</f>
        <v>3757714.63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8:D28"/>
    <mergeCell ref="B37:C37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3">
      <selection activeCell="D37" sqref="D37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50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36826721.68</v>
      </c>
    </row>
    <row r="9" spans="1:4" ht="38.25" customHeight="1">
      <c r="A9" s="6">
        <v>214</v>
      </c>
      <c r="B9" s="38" t="s">
        <v>23</v>
      </c>
      <c r="C9" s="39"/>
      <c r="D9" s="5">
        <v>296604.37</v>
      </c>
    </row>
    <row r="10" spans="1:4" ht="24" customHeight="1">
      <c r="A10" s="6">
        <v>221.223</v>
      </c>
      <c r="B10" s="29" t="s">
        <v>5</v>
      </c>
      <c r="C10" s="30"/>
      <c r="D10" s="5">
        <v>1772215.46</v>
      </c>
    </row>
    <row r="11" spans="1:4" ht="21.75" customHeight="1">
      <c r="A11" s="6">
        <v>225</v>
      </c>
      <c r="B11" s="29" t="s">
        <v>6</v>
      </c>
      <c r="C11" s="30"/>
      <c r="D11" s="5">
        <v>607536.24</v>
      </c>
    </row>
    <row r="12" spans="1:4" ht="21.75" customHeight="1">
      <c r="A12" s="6">
        <v>226</v>
      </c>
      <c r="B12" s="29" t="s">
        <v>8</v>
      </c>
      <c r="C12" s="30"/>
      <c r="D12" s="5">
        <v>421095.7</v>
      </c>
    </row>
    <row r="13" spans="1:4" ht="36" customHeight="1">
      <c r="A13" s="6">
        <v>266</v>
      </c>
      <c r="B13" s="38" t="s">
        <v>14</v>
      </c>
      <c r="C13" s="42"/>
      <c r="D13" s="5">
        <v>118705.19</v>
      </c>
    </row>
    <row r="14" spans="1:4" ht="21.75" customHeight="1">
      <c r="A14" s="6">
        <v>290</v>
      </c>
      <c r="B14" s="29" t="s">
        <v>13</v>
      </c>
      <c r="C14" s="30"/>
      <c r="D14" s="5">
        <v>269888</v>
      </c>
    </row>
    <row r="15" spans="1:4" ht="21.75" customHeight="1">
      <c r="A15" s="6">
        <v>310</v>
      </c>
      <c r="B15" s="29" t="s">
        <v>12</v>
      </c>
      <c r="C15" s="30"/>
      <c r="D15" s="5">
        <v>86937</v>
      </c>
    </row>
    <row r="16" spans="1:4" ht="21.75" customHeight="1">
      <c r="A16" s="6">
        <v>340</v>
      </c>
      <c r="B16" s="29" t="s">
        <v>7</v>
      </c>
      <c r="C16" s="30"/>
      <c r="D16" s="5">
        <v>161451.42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40561155.06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343060</v>
      </c>
    </row>
    <row r="24" spans="1:4" ht="35.25" customHeight="1">
      <c r="A24" s="12">
        <v>310</v>
      </c>
      <c r="B24" s="29" t="s">
        <v>12</v>
      </c>
      <c r="C24" s="30"/>
      <c r="D24" s="5">
        <v>202890</v>
      </c>
    </row>
    <row r="25" spans="1:6" ht="20.25" customHeight="1">
      <c r="A25" s="6"/>
      <c r="B25" s="40" t="s">
        <v>9</v>
      </c>
      <c r="C25" s="41"/>
      <c r="D25" s="3">
        <f>SUM(D23:D24)</f>
        <v>545950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0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221</v>
      </c>
      <c r="B31" s="16" t="s">
        <v>78</v>
      </c>
      <c r="C31" s="17"/>
      <c r="D31" s="5">
        <v>3593.82</v>
      </c>
    </row>
    <row r="32" spans="1:4" ht="21" customHeight="1">
      <c r="A32" s="6">
        <v>225</v>
      </c>
      <c r="B32" s="16" t="s">
        <v>6</v>
      </c>
      <c r="C32" s="17"/>
      <c r="D32" s="5">
        <v>34460.07</v>
      </c>
    </row>
    <row r="33" spans="1:4" ht="21" customHeight="1">
      <c r="A33" s="6">
        <v>340</v>
      </c>
      <c r="B33" s="16" t="s">
        <v>7</v>
      </c>
      <c r="C33" s="17"/>
      <c r="D33" s="5">
        <v>6158245.97</v>
      </c>
    </row>
    <row r="34" spans="1:4" ht="21" customHeight="1">
      <c r="A34" s="6">
        <v>222.226</v>
      </c>
      <c r="B34" s="16" t="s">
        <v>8</v>
      </c>
      <c r="C34" s="17"/>
      <c r="D34" s="5">
        <v>163307.71</v>
      </c>
    </row>
    <row r="35" spans="1:4" ht="21" customHeight="1">
      <c r="A35" s="6">
        <v>310</v>
      </c>
      <c r="B35" s="16" t="s">
        <v>12</v>
      </c>
      <c r="C35" s="17"/>
      <c r="D35" s="5">
        <v>78701.51</v>
      </c>
    </row>
    <row r="36" spans="1:4" ht="21" customHeight="1">
      <c r="A36" s="6">
        <v>290.212</v>
      </c>
      <c r="B36" s="16" t="s">
        <v>13</v>
      </c>
      <c r="C36" s="17"/>
      <c r="D36" s="5">
        <v>3337.5</v>
      </c>
    </row>
    <row r="37" spans="1:4" ht="22.5" customHeight="1">
      <c r="A37" s="4"/>
      <c r="B37" s="18" t="s">
        <v>9</v>
      </c>
      <c r="C37" s="19"/>
      <c r="D37" s="3">
        <f>SUM(D31:D36)</f>
        <v>6441646.579999999</v>
      </c>
    </row>
    <row r="38" spans="1:4" ht="33">
      <c r="A38" s="13" t="s">
        <v>19</v>
      </c>
      <c r="B38" s="44"/>
      <c r="C38" s="45"/>
      <c r="D38" s="25">
        <v>3963.96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2:B42"/>
    <mergeCell ref="A44:B44"/>
    <mergeCell ref="A28:D28"/>
    <mergeCell ref="B38:C38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PageLayoutView="0" workbookViewId="0" topLeftCell="A10">
      <selection activeCell="A17" sqref="A17:IV17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51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43508467.74</v>
      </c>
    </row>
    <row r="9" spans="1:4" ht="38.25" customHeight="1">
      <c r="A9" s="6">
        <v>212</v>
      </c>
      <c r="B9" s="38" t="s">
        <v>25</v>
      </c>
      <c r="C9" s="39"/>
      <c r="D9" s="5">
        <v>79911</v>
      </c>
    </row>
    <row r="10" spans="1:4" ht="38.25" customHeight="1">
      <c r="A10" s="6">
        <v>214</v>
      </c>
      <c r="B10" s="38" t="s">
        <v>23</v>
      </c>
      <c r="C10" s="39"/>
      <c r="D10" s="5">
        <v>264910.59</v>
      </c>
    </row>
    <row r="11" spans="1:4" ht="24" customHeight="1">
      <c r="A11" s="6">
        <v>221.223</v>
      </c>
      <c r="B11" s="29" t="s">
        <v>5</v>
      </c>
      <c r="C11" s="30"/>
      <c r="D11" s="5">
        <v>2056876.83</v>
      </c>
    </row>
    <row r="12" spans="1:4" ht="21.75" customHeight="1">
      <c r="A12" s="6">
        <v>225</v>
      </c>
      <c r="B12" s="29" t="s">
        <v>6</v>
      </c>
      <c r="C12" s="30"/>
      <c r="D12" s="5">
        <v>556904.91</v>
      </c>
    </row>
    <row r="13" spans="1:4" ht="21.75" customHeight="1">
      <c r="A13" s="6">
        <v>226</v>
      </c>
      <c r="B13" s="29" t="s">
        <v>8</v>
      </c>
      <c r="C13" s="30"/>
      <c r="D13" s="5">
        <v>226347.43</v>
      </c>
    </row>
    <row r="14" spans="1:4" ht="36" customHeight="1">
      <c r="A14" s="6">
        <v>266</v>
      </c>
      <c r="B14" s="38" t="s">
        <v>14</v>
      </c>
      <c r="C14" s="42"/>
      <c r="D14" s="5">
        <v>207846.16</v>
      </c>
    </row>
    <row r="15" spans="1:4" ht="21.75" customHeight="1">
      <c r="A15" s="6">
        <v>290</v>
      </c>
      <c r="B15" s="29" t="s">
        <v>13</v>
      </c>
      <c r="C15" s="30"/>
      <c r="D15" s="5">
        <v>685208.79</v>
      </c>
    </row>
    <row r="16" spans="1:4" ht="21.75" customHeight="1">
      <c r="A16" s="6">
        <v>310</v>
      </c>
      <c r="B16" s="29" t="s">
        <v>12</v>
      </c>
      <c r="C16" s="30"/>
      <c r="D16" s="5">
        <v>123030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47709503.449999996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9" ht="34.5" customHeight="1">
      <c r="A20" s="48" t="s">
        <v>80</v>
      </c>
      <c r="B20" s="48"/>
      <c r="C20" s="48"/>
      <c r="D20" s="48"/>
      <c r="I20" s="8"/>
    </row>
    <row r="21" spans="1:4" ht="34.5" customHeight="1">
      <c r="A21" s="13" t="s">
        <v>18</v>
      </c>
      <c r="B21" s="22"/>
      <c r="C21" s="23"/>
      <c r="D21" s="24">
        <v>1320</v>
      </c>
    </row>
    <row r="22" spans="1:4" ht="24.75" customHeight="1">
      <c r="A22" s="7" t="s">
        <v>0</v>
      </c>
      <c r="B22" s="20" t="s">
        <v>1</v>
      </c>
      <c r="C22" s="21"/>
      <c r="D22" s="7" t="s">
        <v>2</v>
      </c>
    </row>
    <row r="23" spans="1:4" ht="21" customHeight="1">
      <c r="A23" s="6">
        <v>225</v>
      </c>
      <c r="B23" s="16" t="s">
        <v>6</v>
      </c>
      <c r="C23" s="17"/>
      <c r="D23" s="5">
        <v>37496.08</v>
      </c>
    </row>
    <row r="24" spans="1:4" ht="21" customHeight="1">
      <c r="A24" s="6">
        <v>340</v>
      </c>
      <c r="B24" s="16" t="s">
        <v>7</v>
      </c>
      <c r="C24" s="17"/>
      <c r="D24" s="5">
        <v>7528312.49</v>
      </c>
    </row>
    <row r="25" spans="1:4" ht="21" customHeight="1">
      <c r="A25" s="6">
        <v>222.226</v>
      </c>
      <c r="B25" s="16" t="s">
        <v>8</v>
      </c>
      <c r="C25" s="17"/>
      <c r="D25" s="5">
        <v>359400.4</v>
      </c>
    </row>
    <row r="26" spans="1:4" ht="21" customHeight="1">
      <c r="A26" s="6">
        <v>310</v>
      </c>
      <c r="B26" s="16" t="s">
        <v>12</v>
      </c>
      <c r="C26" s="17"/>
      <c r="D26" s="5">
        <v>67335</v>
      </c>
    </row>
    <row r="27" spans="1:4" ht="21" customHeight="1">
      <c r="A27" s="6">
        <v>290.212</v>
      </c>
      <c r="B27" s="16" t="s">
        <v>13</v>
      </c>
      <c r="C27" s="17"/>
      <c r="D27" s="5">
        <v>5416.49</v>
      </c>
    </row>
    <row r="28" spans="1:4" ht="22.5" customHeight="1">
      <c r="A28" s="4"/>
      <c r="B28" s="18" t="s">
        <v>9</v>
      </c>
      <c r="C28" s="19"/>
      <c r="D28" s="3">
        <f>SUM(D23:D27)</f>
        <v>7997960.460000001</v>
      </c>
    </row>
    <row r="29" spans="1:4" ht="33">
      <c r="A29" s="13" t="s">
        <v>19</v>
      </c>
      <c r="B29" s="44"/>
      <c r="C29" s="45"/>
      <c r="D29" s="25">
        <v>2280</v>
      </c>
    </row>
    <row r="32" ht="33" customHeight="1"/>
    <row r="33" spans="1:5" ht="36" customHeight="1">
      <c r="A33" s="46"/>
      <c r="B33" s="46"/>
      <c r="C33" s="11"/>
      <c r="D33" s="11"/>
      <c r="E33" s="11"/>
    </row>
    <row r="34" ht="36" customHeight="1"/>
    <row r="35" spans="1:2" ht="13.5">
      <c r="A35" s="47"/>
      <c r="B35" s="47"/>
    </row>
  </sheetData>
  <sheetProtection/>
  <mergeCells count="20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3:B33"/>
    <mergeCell ref="A35:B35"/>
    <mergeCell ref="A20:D20"/>
    <mergeCell ref="B29:C29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7">
      <selection activeCell="D13" sqref="D13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52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31151602.23</v>
      </c>
    </row>
    <row r="9" spans="1:4" ht="38.25" customHeight="1">
      <c r="A9" s="6">
        <v>212</v>
      </c>
      <c r="B9" s="38" t="s">
        <v>25</v>
      </c>
      <c r="C9" s="39"/>
      <c r="D9" s="5">
        <v>72225</v>
      </c>
    </row>
    <row r="10" spans="1:4" ht="38.25" customHeight="1">
      <c r="A10" s="6">
        <v>214</v>
      </c>
      <c r="B10" s="38" t="s">
        <v>23</v>
      </c>
      <c r="C10" s="39"/>
      <c r="D10" s="5">
        <v>235227.32</v>
      </c>
    </row>
    <row r="11" spans="1:4" ht="24" customHeight="1">
      <c r="A11" s="6">
        <v>221.223</v>
      </c>
      <c r="B11" s="29" t="s">
        <v>5</v>
      </c>
      <c r="C11" s="30"/>
      <c r="D11" s="5">
        <v>1561858.79</v>
      </c>
    </row>
    <row r="12" spans="1:4" ht="21.75" customHeight="1">
      <c r="A12" s="6">
        <v>225</v>
      </c>
      <c r="B12" s="29" t="s">
        <v>6</v>
      </c>
      <c r="C12" s="30"/>
      <c r="D12" s="5">
        <f>370503.88+24500</f>
        <v>395003.88</v>
      </c>
    </row>
    <row r="13" spans="1:4" ht="21.75" customHeight="1">
      <c r="A13" s="6">
        <v>226</v>
      </c>
      <c r="B13" s="29" t="s">
        <v>8</v>
      </c>
      <c r="C13" s="30"/>
      <c r="D13" s="5">
        <v>222675.5</v>
      </c>
    </row>
    <row r="14" spans="1:4" ht="36" customHeight="1">
      <c r="A14" s="6">
        <v>266</v>
      </c>
      <c r="B14" s="38" t="s">
        <v>14</v>
      </c>
      <c r="C14" s="42"/>
      <c r="D14" s="5">
        <v>127704.27</v>
      </c>
    </row>
    <row r="15" spans="1:4" ht="21.75" customHeight="1">
      <c r="A15" s="6">
        <v>290</v>
      </c>
      <c r="B15" s="29" t="s">
        <v>13</v>
      </c>
      <c r="C15" s="30"/>
      <c r="D15" s="5">
        <v>264803.98</v>
      </c>
    </row>
    <row r="16" spans="1:4" ht="21.75" customHeight="1">
      <c r="A16" s="6">
        <v>310</v>
      </c>
      <c r="B16" s="29" t="s">
        <v>12</v>
      </c>
      <c r="C16" s="30"/>
      <c r="D16" s="5">
        <v>86500</v>
      </c>
    </row>
    <row r="17" spans="1:4" ht="21.75" customHeight="1">
      <c r="A17" s="6">
        <v>340</v>
      </c>
      <c r="B17" s="29" t="s">
        <v>7</v>
      </c>
      <c r="C17" s="30"/>
      <c r="D17" s="5">
        <v>227187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34344787.97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290280</v>
      </c>
    </row>
    <row r="25" spans="1:4" ht="35.25" customHeight="1">
      <c r="A25" s="12">
        <v>310</v>
      </c>
      <c r="B25" s="29" t="s">
        <v>12</v>
      </c>
      <c r="C25" s="30"/>
      <c r="D25" s="5">
        <v>138660</v>
      </c>
    </row>
    <row r="26" spans="1:6" ht="20.25" customHeight="1">
      <c r="A26" s="6"/>
      <c r="B26" s="40" t="s">
        <v>9</v>
      </c>
      <c r="C26" s="41"/>
      <c r="D26" s="3">
        <f>SUM(D24:D25)</f>
        <v>428940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29496.46</v>
      </c>
    </row>
    <row r="33" spans="1:4" ht="21" customHeight="1">
      <c r="A33" s="6">
        <v>340</v>
      </c>
      <c r="B33" s="16" t="s">
        <v>7</v>
      </c>
      <c r="C33" s="17"/>
      <c r="D33" s="5">
        <v>6416428.6</v>
      </c>
    </row>
    <row r="34" spans="1:4" ht="21" customHeight="1">
      <c r="A34" s="6">
        <v>222.226</v>
      </c>
      <c r="B34" s="16" t="s">
        <v>8</v>
      </c>
      <c r="C34" s="17"/>
      <c r="D34" s="5">
        <v>114469.31</v>
      </c>
    </row>
    <row r="35" spans="1:4" ht="21" customHeight="1">
      <c r="A35" s="6">
        <v>310</v>
      </c>
      <c r="B35" s="16" t="s">
        <v>12</v>
      </c>
      <c r="C35" s="17"/>
      <c r="D35" s="5">
        <v>105364.25</v>
      </c>
    </row>
    <row r="36" spans="1:4" ht="21" customHeight="1">
      <c r="A36" s="6">
        <v>290.212</v>
      </c>
      <c r="B36" s="16" t="s">
        <v>13</v>
      </c>
      <c r="C36" s="17"/>
      <c r="D36" s="5">
        <v>6813.83</v>
      </c>
    </row>
    <row r="37" spans="1:4" ht="22.5" customHeight="1">
      <c r="A37" s="4"/>
      <c r="B37" s="18" t="s">
        <v>9</v>
      </c>
      <c r="C37" s="19"/>
      <c r="D37" s="3">
        <f>SUM(D32:D36)</f>
        <v>6672572.449999999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5">
      <selection activeCell="F37" sqref="F37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53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40542706.19</v>
      </c>
    </row>
    <row r="9" spans="1:4" ht="38.25" customHeight="1">
      <c r="A9" s="6">
        <v>212</v>
      </c>
      <c r="B9" s="38" t="s">
        <v>25</v>
      </c>
      <c r="C9" s="39"/>
      <c r="D9" s="5">
        <v>70482</v>
      </c>
    </row>
    <row r="10" spans="1:4" ht="38.25" customHeight="1">
      <c r="A10" s="6">
        <v>214</v>
      </c>
      <c r="B10" s="38" t="s">
        <v>23</v>
      </c>
      <c r="C10" s="39"/>
      <c r="D10" s="5">
        <v>350158.06</v>
      </c>
    </row>
    <row r="11" spans="1:4" ht="24" customHeight="1">
      <c r="A11" s="6">
        <v>221.223</v>
      </c>
      <c r="B11" s="29" t="s">
        <v>5</v>
      </c>
      <c r="C11" s="30"/>
      <c r="D11" s="5">
        <v>1440177.45</v>
      </c>
    </row>
    <row r="12" spans="1:4" ht="21.75" customHeight="1">
      <c r="A12" s="6">
        <v>225</v>
      </c>
      <c r="B12" s="29" t="s">
        <v>6</v>
      </c>
      <c r="C12" s="30"/>
      <c r="D12" s="5">
        <v>489220.41</v>
      </c>
    </row>
    <row r="13" spans="1:4" ht="21.75" customHeight="1">
      <c r="A13" s="6">
        <v>226</v>
      </c>
      <c r="B13" s="29" t="s">
        <v>8</v>
      </c>
      <c r="C13" s="30"/>
      <c r="D13" s="5">
        <v>555989</v>
      </c>
    </row>
    <row r="14" spans="1:4" ht="36" customHeight="1">
      <c r="A14" s="6">
        <v>266</v>
      </c>
      <c r="B14" s="38" t="s">
        <v>14</v>
      </c>
      <c r="C14" s="42"/>
      <c r="D14" s="5">
        <v>138358.81</v>
      </c>
    </row>
    <row r="15" spans="1:4" ht="21.75" customHeight="1">
      <c r="A15" s="6">
        <v>290</v>
      </c>
      <c r="B15" s="29" t="s">
        <v>13</v>
      </c>
      <c r="C15" s="30"/>
      <c r="D15" s="5">
        <v>742974.06</v>
      </c>
    </row>
    <row r="16" spans="1:4" ht="21.75" customHeight="1">
      <c r="A16" s="6">
        <v>310</v>
      </c>
      <c r="B16" s="29" t="s">
        <v>12</v>
      </c>
      <c r="C16" s="30"/>
      <c r="D16" s="5">
        <v>99430</v>
      </c>
    </row>
    <row r="17" spans="1:4" ht="21.75" customHeight="1">
      <c r="A17" s="6">
        <v>340</v>
      </c>
      <c r="B17" s="29" t="s">
        <v>7</v>
      </c>
      <c r="C17" s="30"/>
      <c r="D17" s="5">
        <v>93435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44522930.980000004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262650</v>
      </c>
    </row>
    <row r="25" spans="1:4" ht="35.25" customHeight="1">
      <c r="A25" s="12">
        <v>310</v>
      </c>
      <c r="B25" s="29" t="s">
        <v>12</v>
      </c>
      <c r="C25" s="30"/>
      <c r="D25" s="5">
        <v>148986</v>
      </c>
    </row>
    <row r="26" spans="1:6" ht="20.25" customHeight="1">
      <c r="A26" s="6"/>
      <c r="B26" s="40" t="s">
        <v>9</v>
      </c>
      <c r="C26" s="41"/>
      <c r="D26" s="3">
        <f>SUM(D24:D25)</f>
        <v>411636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3280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80130.18</v>
      </c>
    </row>
    <row r="33" spans="1:4" ht="21" customHeight="1">
      <c r="A33" s="6">
        <v>340</v>
      </c>
      <c r="B33" s="16" t="s">
        <v>7</v>
      </c>
      <c r="C33" s="17"/>
      <c r="D33" s="5">
        <v>7177469.42</v>
      </c>
    </row>
    <row r="34" spans="1:4" ht="21" customHeight="1">
      <c r="A34" s="6">
        <v>222.226</v>
      </c>
      <c r="B34" s="16" t="s">
        <v>8</v>
      </c>
      <c r="C34" s="17"/>
      <c r="D34" s="5">
        <v>376700.44</v>
      </c>
    </row>
    <row r="35" spans="1:4" ht="21" customHeight="1">
      <c r="A35" s="6">
        <v>310</v>
      </c>
      <c r="B35" s="16" t="s">
        <v>12</v>
      </c>
      <c r="C35" s="17"/>
      <c r="D35" s="5">
        <v>15000</v>
      </c>
    </row>
    <row r="36" spans="1:4" ht="21" customHeight="1">
      <c r="A36" s="6">
        <v>290.212</v>
      </c>
      <c r="B36" s="16" t="s">
        <v>13</v>
      </c>
      <c r="C36" s="17"/>
      <c r="D36" s="5">
        <v>1975.29</v>
      </c>
    </row>
    <row r="37" spans="1:4" ht="22.5" customHeight="1">
      <c r="A37" s="4"/>
      <c r="B37" s="18" t="s">
        <v>9</v>
      </c>
      <c r="C37" s="19"/>
      <c r="D37" s="3">
        <f>SUM(D32:D36)</f>
        <v>7651275.33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27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32986514.72</v>
      </c>
    </row>
    <row r="9" spans="1:4" ht="38.25" customHeight="1">
      <c r="A9" s="6">
        <v>212</v>
      </c>
      <c r="B9" s="38" t="s">
        <v>25</v>
      </c>
      <c r="C9" s="39"/>
      <c r="D9" s="5">
        <v>48150</v>
      </c>
    </row>
    <row r="10" spans="1:4" ht="38.25" customHeight="1">
      <c r="A10" s="6">
        <v>214</v>
      </c>
      <c r="B10" s="38" t="s">
        <v>23</v>
      </c>
      <c r="C10" s="39"/>
      <c r="D10" s="5">
        <v>460159.1</v>
      </c>
    </row>
    <row r="11" spans="1:4" ht="24" customHeight="1">
      <c r="A11" s="6">
        <v>221.223</v>
      </c>
      <c r="B11" s="29" t="s">
        <v>5</v>
      </c>
      <c r="C11" s="30"/>
      <c r="D11" s="5">
        <v>1791453.46</v>
      </c>
    </row>
    <row r="12" spans="1:4" ht="21.75" customHeight="1">
      <c r="A12" s="6">
        <v>225</v>
      </c>
      <c r="B12" s="29" t="s">
        <v>6</v>
      </c>
      <c r="C12" s="30"/>
      <c r="D12" s="5">
        <v>315246.63</v>
      </c>
    </row>
    <row r="13" spans="1:4" ht="21.75" customHeight="1">
      <c r="A13" s="6">
        <v>226</v>
      </c>
      <c r="B13" s="29" t="s">
        <v>8</v>
      </c>
      <c r="C13" s="30"/>
      <c r="D13" s="5">
        <v>193400.5</v>
      </c>
    </row>
    <row r="14" spans="1:4" ht="36" customHeight="1">
      <c r="A14" s="6">
        <v>266</v>
      </c>
      <c r="B14" s="38" t="s">
        <v>14</v>
      </c>
      <c r="C14" s="42"/>
      <c r="D14" s="5">
        <v>185225.4</v>
      </c>
    </row>
    <row r="15" spans="1:4" ht="21.75" customHeight="1">
      <c r="A15" s="6">
        <v>290</v>
      </c>
      <c r="B15" s="29" t="s">
        <v>13</v>
      </c>
      <c r="C15" s="30"/>
      <c r="D15" s="5">
        <v>229151.19</v>
      </c>
    </row>
    <row r="16" spans="1:4" ht="21.75" customHeight="1">
      <c r="A16" s="6">
        <v>310</v>
      </c>
      <c r="B16" s="29" t="s">
        <v>12</v>
      </c>
      <c r="C16" s="30"/>
      <c r="D16" s="5">
        <v>73950</v>
      </c>
    </row>
    <row r="17" spans="1:4" ht="21.75" customHeight="1">
      <c r="A17" s="6">
        <v>340</v>
      </c>
      <c r="B17" s="29" t="s">
        <v>7</v>
      </c>
      <c r="C17" s="30"/>
      <c r="D17" s="5">
        <v>40340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36323591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9" ht="34.5" customHeight="1">
      <c r="A21" s="48" t="s">
        <v>80</v>
      </c>
      <c r="B21" s="48"/>
      <c r="C21" s="48"/>
      <c r="D21" s="48"/>
      <c r="I21" s="8"/>
    </row>
    <row r="22" spans="1:4" ht="34.5" customHeight="1">
      <c r="A22" s="13" t="s">
        <v>18</v>
      </c>
      <c r="B22" s="22"/>
      <c r="C22" s="23"/>
      <c r="D22" s="24">
        <v>0</v>
      </c>
    </row>
    <row r="23" spans="1:4" ht="24.75" customHeight="1">
      <c r="A23" s="7" t="s">
        <v>0</v>
      </c>
      <c r="B23" s="20" t="s">
        <v>1</v>
      </c>
      <c r="C23" s="21"/>
      <c r="D23" s="7" t="s">
        <v>2</v>
      </c>
    </row>
    <row r="24" spans="1:4" ht="21" customHeight="1">
      <c r="A24" s="6">
        <v>221</v>
      </c>
      <c r="B24" s="16" t="s">
        <v>78</v>
      </c>
      <c r="C24" s="17"/>
      <c r="D24" s="5">
        <v>131.04</v>
      </c>
    </row>
    <row r="25" spans="1:4" ht="21" customHeight="1">
      <c r="A25" s="6">
        <v>225</v>
      </c>
      <c r="B25" s="16" t="s">
        <v>6</v>
      </c>
      <c r="C25" s="17"/>
      <c r="D25" s="5">
        <v>57675</v>
      </c>
    </row>
    <row r="26" spans="1:4" ht="21" customHeight="1">
      <c r="A26" s="6">
        <v>340</v>
      </c>
      <c r="B26" s="16" t="s">
        <v>7</v>
      </c>
      <c r="C26" s="17"/>
      <c r="D26" s="5">
        <v>6331060.36</v>
      </c>
    </row>
    <row r="27" spans="1:4" ht="21" customHeight="1">
      <c r="A27" s="6">
        <v>222.226</v>
      </c>
      <c r="B27" s="16" t="s">
        <v>8</v>
      </c>
      <c r="C27" s="17"/>
      <c r="D27" s="5">
        <v>216920.1</v>
      </c>
    </row>
    <row r="28" spans="1:4" ht="21" customHeight="1">
      <c r="A28" s="6">
        <v>310</v>
      </c>
      <c r="B28" s="16" t="s">
        <v>12</v>
      </c>
      <c r="C28" s="17"/>
      <c r="D28" s="5">
        <v>19544</v>
      </c>
    </row>
    <row r="29" spans="1:4" ht="21" customHeight="1">
      <c r="A29" s="6">
        <v>290.212</v>
      </c>
      <c r="B29" s="16" t="s">
        <v>13</v>
      </c>
      <c r="C29" s="17"/>
      <c r="D29" s="5">
        <v>3711.33</v>
      </c>
    </row>
    <row r="30" spans="1:4" ht="22.5" customHeight="1">
      <c r="A30" s="4"/>
      <c r="B30" s="18" t="s">
        <v>9</v>
      </c>
      <c r="C30" s="19"/>
      <c r="D30" s="3">
        <f>SUM(D24:D29)</f>
        <v>6629041.83</v>
      </c>
    </row>
    <row r="31" spans="1:4" ht="33">
      <c r="A31" s="13" t="s">
        <v>19</v>
      </c>
      <c r="B31" s="44"/>
      <c r="C31" s="45"/>
      <c r="D31" s="25">
        <v>0</v>
      </c>
    </row>
    <row r="34" ht="33" customHeight="1"/>
    <row r="35" spans="1:5" ht="36" customHeight="1">
      <c r="A35" s="46"/>
      <c r="B35" s="46"/>
      <c r="C35" s="11"/>
      <c r="D35" s="11"/>
      <c r="E35" s="11"/>
    </row>
    <row r="36" ht="36" customHeight="1"/>
    <row r="37" spans="1:2" ht="13.5">
      <c r="A37" s="47"/>
      <c r="B37" s="47"/>
    </row>
  </sheetData>
  <sheetProtection/>
  <mergeCells count="21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37:B37"/>
    <mergeCell ref="A21:D21"/>
    <mergeCell ref="B31:C31"/>
    <mergeCell ref="B15:C15"/>
    <mergeCell ref="B16:C16"/>
    <mergeCell ref="B17:C17"/>
    <mergeCell ref="B18:C18"/>
    <mergeCell ref="B19:C19"/>
    <mergeCell ref="A35:B35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10">
      <selection activeCell="A16" sqref="A16:IV1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54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65731302.58</v>
      </c>
    </row>
    <row r="9" spans="1:4" ht="38.25" customHeight="1">
      <c r="A9" s="6">
        <v>212</v>
      </c>
      <c r="B9" s="38" t="s">
        <v>25</v>
      </c>
      <c r="C9" s="39"/>
      <c r="D9" s="5">
        <v>70482</v>
      </c>
    </row>
    <row r="10" spans="1:4" ht="38.25" customHeight="1">
      <c r="A10" s="6">
        <v>214</v>
      </c>
      <c r="B10" s="38" t="s">
        <v>23</v>
      </c>
      <c r="C10" s="39"/>
      <c r="D10" s="5">
        <v>607516.61</v>
      </c>
    </row>
    <row r="11" spans="1:4" ht="24" customHeight="1">
      <c r="A11" s="6">
        <v>221.223</v>
      </c>
      <c r="B11" s="29" t="s">
        <v>5</v>
      </c>
      <c r="C11" s="30"/>
      <c r="D11" s="5">
        <v>3065734.17</v>
      </c>
    </row>
    <row r="12" spans="1:4" ht="24" customHeight="1">
      <c r="A12" s="6">
        <v>222</v>
      </c>
      <c r="B12" s="29" t="s">
        <v>24</v>
      </c>
      <c r="C12" s="30"/>
      <c r="D12" s="5">
        <v>3076.8</v>
      </c>
    </row>
    <row r="13" spans="1:4" ht="21.75" customHeight="1">
      <c r="A13" s="6">
        <v>225</v>
      </c>
      <c r="B13" s="29" t="s">
        <v>6</v>
      </c>
      <c r="C13" s="30"/>
      <c r="D13" s="5">
        <v>629452.4</v>
      </c>
    </row>
    <row r="14" spans="1:4" ht="21.75" customHeight="1">
      <c r="A14" s="6">
        <v>226</v>
      </c>
      <c r="B14" s="29" t="s">
        <v>8</v>
      </c>
      <c r="C14" s="30"/>
      <c r="D14" s="5">
        <v>343029.4</v>
      </c>
    </row>
    <row r="15" spans="1:4" ht="36" customHeight="1">
      <c r="A15" s="6">
        <v>266</v>
      </c>
      <c r="B15" s="38" t="s">
        <v>14</v>
      </c>
      <c r="C15" s="42"/>
      <c r="D15" s="5">
        <v>229637.44</v>
      </c>
    </row>
    <row r="16" spans="1:4" ht="21.75" customHeight="1">
      <c r="A16" s="6">
        <v>290</v>
      </c>
      <c r="B16" s="29" t="s">
        <v>13</v>
      </c>
      <c r="C16" s="30"/>
      <c r="D16" s="5">
        <v>424682.28</v>
      </c>
    </row>
    <row r="17" spans="1:4" ht="21.75" customHeight="1">
      <c r="A17" s="6">
        <v>310</v>
      </c>
      <c r="B17" s="29" t="s">
        <v>12</v>
      </c>
      <c r="C17" s="30"/>
      <c r="D17" s="5">
        <v>53000</v>
      </c>
    </row>
    <row r="18" spans="1:4" ht="21.75" customHeight="1">
      <c r="A18" s="6">
        <v>340</v>
      </c>
      <c r="B18" s="29" t="s">
        <v>7</v>
      </c>
      <c r="C18" s="30"/>
      <c r="D18" s="5">
        <v>447000.31</v>
      </c>
    </row>
    <row r="19" spans="1:6" s="9" customFormat="1" ht="18.75" customHeight="1">
      <c r="A19" s="4"/>
      <c r="B19" s="40" t="s">
        <v>9</v>
      </c>
      <c r="C19" s="41"/>
      <c r="D19" s="3">
        <f>SUM(D8:D18)</f>
        <v>71604913.99000001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22.5" customHeight="1">
      <c r="A25" s="6" t="s">
        <v>11</v>
      </c>
      <c r="B25" s="29" t="s">
        <v>20</v>
      </c>
      <c r="C25" s="30"/>
      <c r="D25" s="5">
        <v>371053</v>
      </c>
    </row>
    <row r="26" spans="1:4" ht="35.25" customHeight="1">
      <c r="A26" s="12">
        <v>310</v>
      </c>
      <c r="B26" s="29" t="s">
        <v>12</v>
      </c>
      <c r="C26" s="30"/>
      <c r="D26" s="5">
        <v>219719.8</v>
      </c>
    </row>
    <row r="27" spans="1:6" ht="20.25" customHeight="1">
      <c r="A27" s="6"/>
      <c r="B27" s="40" t="s">
        <v>9</v>
      </c>
      <c r="C27" s="41"/>
      <c r="D27" s="3">
        <f>SUM(D25:D26)</f>
        <v>590772.8</v>
      </c>
      <c r="F27" s="14"/>
    </row>
    <row r="28" spans="1:4" ht="33">
      <c r="A28" s="13" t="s">
        <v>19</v>
      </c>
      <c r="B28" s="43"/>
      <c r="C28" s="43"/>
      <c r="D28" s="25">
        <v>0</v>
      </c>
    </row>
    <row r="29" spans="1:4" ht="16.5">
      <c r="A29" s="26"/>
      <c r="B29" s="27"/>
      <c r="C29" s="27"/>
      <c r="D29" s="28"/>
    </row>
    <row r="30" spans="1:9" ht="34.5" customHeight="1">
      <c r="A30" s="48" t="s">
        <v>79</v>
      </c>
      <c r="B30" s="48"/>
      <c r="C30" s="48"/>
      <c r="D30" s="48"/>
      <c r="I30" s="8"/>
    </row>
    <row r="31" spans="1:4" ht="34.5" customHeight="1">
      <c r="A31" s="13" t="s">
        <v>18</v>
      </c>
      <c r="B31" s="22"/>
      <c r="C31" s="23"/>
      <c r="D31" s="24">
        <v>7100</v>
      </c>
    </row>
    <row r="32" spans="1:4" ht="24.75" customHeight="1">
      <c r="A32" s="7" t="s">
        <v>0</v>
      </c>
      <c r="B32" s="20" t="s">
        <v>1</v>
      </c>
      <c r="C32" s="21"/>
      <c r="D32" s="7" t="s">
        <v>2</v>
      </c>
    </row>
    <row r="33" spans="1:4" ht="21" customHeight="1">
      <c r="A33" s="6">
        <v>225</v>
      </c>
      <c r="B33" s="16" t="s">
        <v>6</v>
      </c>
      <c r="C33" s="17"/>
      <c r="D33" s="5">
        <v>38160</v>
      </c>
    </row>
    <row r="34" spans="1:4" ht="21" customHeight="1">
      <c r="A34" s="6">
        <v>340</v>
      </c>
      <c r="B34" s="16" t="s">
        <v>7</v>
      </c>
      <c r="C34" s="17"/>
      <c r="D34" s="5">
        <v>8860590.08</v>
      </c>
    </row>
    <row r="35" spans="1:4" ht="21" customHeight="1">
      <c r="A35" s="6">
        <v>222.226</v>
      </c>
      <c r="B35" s="16" t="s">
        <v>8</v>
      </c>
      <c r="C35" s="17"/>
      <c r="D35" s="5">
        <v>156882.32</v>
      </c>
    </row>
    <row r="36" spans="1:4" ht="21" customHeight="1">
      <c r="A36" s="6">
        <v>310</v>
      </c>
      <c r="B36" s="16" t="s">
        <v>12</v>
      </c>
      <c r="C36" s="17"/>
      <c r="D36" s="5">
        <v>101695</v>
      </c>
    </row>
    <row r="37" spans="1:4" ht="21" customHeight="1">
      <c r="A37" s="6">
        <v>290.212</v>
      </c>
      <c r="B37" s="16" t="s">
        <v>13</v>
      </c>
      <c r="C37" s="17"/>
      <c r="D37" s="5">
        <v>6275.67</v>
      </c>
    </row>
    <row r="38" spans="1:4" ht="22.5" customHeight="1">
      <c r="A38" s="4"/>
      <c r="B38" s="18" t="s">
        <v>9</v>
      </c>
      <c r="C38" s="19"/>
      <c r="D38" s="3">
        <f>SUM(D33:D37)</f>
        <v>9163603.07</v>
      </c>
    </row>
    <row r="39" spans="1:4" ht="33">
      <c r="A39" s="13" t="s">
        <v>19</v>
      </c>
      <c r="B39" s="44"/>
      <c r="C39" s="45"/>
      <c r="D39" s="25">
        <v>0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9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19:C19"/>
    <mergeCell ref="B20:C20"/>
    <mergeCell ref="B28:C28"/>
    <mergeCell ref="A22:D22"/>
    <mergeCell ref="B23:C23"/>
    <mergeCell ref="B24:C24"/>
    <mergeCell ref="A43:B43"/>
    <mergeCell ref="A45:B45"/>
    <mergeCell ref="A30:D30"/>
    <mergeCell ref="B39:C39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2">
      <selection activeCell="E36" sqref="E3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55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22339419.4</v>
      </c>
    </row>
    <row r="9" spans="1:4" ht="38.25" customHeight="1">
      <c r="A9" s="6">
        <v>212</v>
      </c>
      <c r="B9" s="38" t="s">
        <v>25</v>
      </c>
      <c r="C9" s="39"/>
      <c r="D9" s="5">
        <v>69324</v>
      </c>
    </row>
    <row r="10" spans="1:4" ht="38.25" customHeight="1">
      <c r="A10" s="6">
        <v>214</v>
      </c>
      <c r="B10" s="38" t="s">
        <v>23</v>
      </c>
      <c r="C10" s="39"/>
      <c r="D10" s="5">
        <v>130042.67</v>
      </c>
    </row>
    <row r="11" spans="1:4" ht="24" customHeight="1">
      <c r="A11" s="6">
        <v>221.223</v>
      </c>
      <c r="B11" s="29" t="s">
        <v>5</v>
      </c>
      <c r="C11" s="30"/>
      <c r="D11" s="5">
        <v>1056864.15</v>
      </c>
    </row>
    <row r="12" spans="1:4" ht="21.75" customHeight="1">
      <c r="A12" s="6">
        <v>225</v>
      </c>
      <c r="B12" s="29" t="s">
        <v>6</v>
      </c>
      <c r="C12" s="30"/>
      <c r="D12" s="5">
        <v>363324.79</v>
      </c>
    </row>
    <row r="13" spans="1:4" ht="21.75" customHeight="1">
      <c r="A13" s="6">
        <v>226</v>
      </c>
      <c r="B13" s="29" t="s">
        <v>8</v>
      </c>
      <c r="C13" s="30"/>
      <c r="D13" s="5">
        <v>264258.17</v>
      </c>
    </row>
    <row r="14" spans="1:4" ht="36" customHeight="1">
      <c r="A14" s="6">
        <v>266</v>
      </c>
      <c r="B14" s="38" t="s">
        <v>14</v>
      </c>
      <c r="C14" s="42"/>
      <c r="D14" s="5">
        <v>43472.58</v>
      </c>
    </row>
    <row r="15" spans="1:4" ht="21.75" customHeight="1">
      <c r="A15" s="6">
        <v>290</v>
      </c>
      <c r="B15" s="29" t="s">
        <v>13</v>
      </c>
      <c r="C15" s="30"/>
      <c r="D15" s="5">
        <v>262345</v>
      </c>
    </row>
    <row r="16" spans="1:4" ht="21.75" customHeight="1">
      <c r="A16" s="6">
        <v>310</v>
      </c>
      <c r="B16" s="29" t="s">
        <v>12</v>
      </c>
      <c r="C16" s="30"/>
      <c r="D16" s="5">
        <v>29600</v>
      </c>
    </row>
    <row r="17" spans="1:4" ht="21.75" customHeight="1">
      <c r="A17" s="6">
        <v>340</v>
      </c>
      <c r="B17" s="29" t="s">
        <v>7</v>
      </c>
      <c r="C17" s="30"/>
      <c r="D17" s="5">
        <v>92434.04</v>
      </c>
    </row>
    <row r="18" spans="1:6" s="9" customFormat="1" ht="18.75" customHeight="1">
      <c r="A18" s="4"/>
      <c r="B18" s="40" t="s">
        <v>9</v>
      </c>
      <c r="C18" s="41"/>
      <c r="D18" s="3">
        <f>SUM(D8:D17)</f>
        <v>24651084.799999997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117600</v>
      </c>
    </row>
    <row r="25" spans="1:4" ht="35.25" customHeight="1">
      <c r="A25" s="12">
        <v>310</v>
      </c>
      <c r="B25" s="29" t="s">
        <v>12</v>
      </c>
      <c r="C25" s="30"/>
      <c r="D25" s="5">
        <v>69580</v>
      </c>
    </row>
    <row r="26" spans="1:6" ht="20.25" customHeight="1">
      <c r="A26" s="6"/>
      <c r="B26" s="40" t="s">
        <v>9</v>
      </c>
      <c r="C26" s="41"/>
      <c r="D26" s="3">
        <f>SUM(D24:D25)</f>
        <v>187180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340</v>
      </c>
      <c r="B32" s="16" t="s">
        <v>7</v>
      </c>
      <c r="C32" s="17"/>
      <c r="D32" s="5">
        <v>5013902.07</v>
      </c>
    </row>
    <row r="33" spans="1:4" ht="21" customHeight="1">
      <c r="A33" s="6">
        <v>222.226</v>
      </c>
      <c r="B33" s="16" t="s">
        <v>8</v>
      </c>
      <c r="C33" s="17"/>
      <c r="D33" s="5">
        <v>155338.66</v>
      </c>
    </row>
    <row r="34" spans="1:4" ht="21" customHeight="1">
      <c r="A34" s="6">
        <v>310</v>
      </c>
      <c r="B34" s="16" t="s">
        <v>12</v>
      </c>
      <c r="C34" s="17"/>
      <c r="D34" s="5">
        <v>209090</v>
      </c>
    </row>
    <row r="35" spans="1:4" ht="21" customHeight="1">
      <c r="A35" s="6">
        <v>290.212</v>
      </c>
      <c r="B35" s="16" t="s">
        <v>13</v>
      </c>
      <c r="C35" s="17"/>
      <c r="D35" s="5">
        <v>2725.94</v>
      </c>
    </row>
    <row r="36" spans="1:4" ht="22.5" customHeight="1">
      <c r="A36" s="4"/>
      <c r="B36" s="18" t="s">
        <v>9</v>
      </c>
      <c r="C36" s="19"/>
      <c r="D36" s="3">
        <f>SUM(D32:D35)</f>
        <v>5381056.670000001</v>
      </c>
    </row>
    <row r="37" spans="1:4" ht="33">
      <c r="A37" s="13" t="s">
        <v>19</v>
      </c>
      <c r="B37" s="44"/>
      <c r="C37" s="45"/>
      <c r="D37" s="25">
        <v>2861.68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1:B41"/>
    <mergeCell ref="A43:B43"/>
    <mergeCell ref="A29:D29"/>
    <mergeCell ref="B37:C37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2">
      <selection activeCell="A15" sqref="A15:IV1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22714228.22+7166477.1+12847403.79+3992410</f>
        <v>46720519.11</v>
      </c>
    </row>
    <row r="9" spans="1:4" ht="38.25" customHeight="1">
      <c r="A9" s="6">
        <v>212</v>
      </c>
      <c r="B9" s="38" t="s">
        <v>25</v>
      </c>
      <c r="C9" s="39"/>
      <c r="D9" s="5">
        <v>48150</v>
      </c>
    </row>
    <row r="10" spans="1:4" ht="38.25" customHeight="1">
      <c r="A10" s="6">
        <v>214</v>
      </c>
      <c r="B10" s="38" t="s">
        <v>23</v>
      </c>
      <c r="C10" s="39"/>
      <c r="D10" s="5">
        <v>590863.72</v>
      </c>
    </row>
    <row r="11" spans="1:4" ht="24" customHeight="1">
      <c r="A11" s="6">
        <v>221.223</v>
      </c>
      <c r="B11" s="29" t="s">
        <v>5</v>
      </c>
      <c r="C11" s="30"/>
      <c r="D11" s="5">
        <f>56983.12+108429.25+1600537.39</f>
        <v>1765949.7599999998</v>
      </c>
    </row>
    <row r="12" spans="1:4" ht="21.75" customHeight="1">
      <c r="A12" s="6">
        <v>225</v>
      </c>
      <c r="B12" s="29" t="s">
        <v>6</v>
      </c>
      <c r="C12" s="30"/>
      <c r="D12" s="5">
        <v>374410.04</v>
      </c>
    </row>
    <row r="13" spans="1:4" ht="21.75" customHeight="1">
      <c r="A13" s="6">
        <v>226</v>
      </c>
      <c r="B13" s="29" t="s">
        <v>8</v>
      </c>
      <c r="C13" s="30"/>
      <c r="D13" s="5">
        <v>485403.1</v>
      </c>
    </row>
    <row r="14" spans="1:4" ht="36" customHeight="1">
      <c r="A14" s="6">
        <v>266</v>
      </c>
      <c r="B14" s="38" t="s">
        <v>14</v>
      </c>
      <c r="C14" s="42"/>
      <c r="D14" s="5">
        <f>66146.88+43979.21</f>
        <v>110126.09</v>
      </c>
    </row>
    <row r="15" spans="1:4" ht="21.75" customHeight="1">
      <c r="A15" s="6">
        <v>290</v>
      </c>
      <c r="B15" s="29" t="s">
        <v>13</v>
      </c>
      <c r="C15" s="30"/>
      <c r="D15" s="5">
        <f>318151+74583.13+1613.65</f>
        <v>394347.78</v>
      </c>
    </row>
    <row r="16" spans="1:4" ht="21.75" customHeight="1">
      <c r="A16" s="6">
        <v>310</v>
      </c>
      <c r="B16" s="29" t="s">
        <v>12</v>
      </c>
      <c r="C16" s="30"/>
      <c r="D16" s="5">
        <v>67310</v>
      </c>
    </row>
    <row r="17" spans="1:4" ht="21.75" customHeight="1">
      <c r="A17" s="6">
        <v>340</v>
      </c>
      <c r="B17" s="29" t="s">
        <v>7</v>
      </c>
      <c r="C17" s="30"/>
      <c r="D17" s="5">
        <f>25707.84+304363</f>
        <v>330070.84</v>
      </c>
    </row>
    <row r="18" spans="1:6" s="9" customFormat="1" ht="18.75" customHeight="1">
      <c r="A18" s="4"/>
      <c r="B18" s="40" t="s">
        <v>9</v>
      </c>
      <c r="C18" s="41"/>
      <c r="D18" s="3">
        <f>SUM(D8:D17)</f>
        <v>50887150.440000005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215930</v>
      </c>
    </row>
    <row r="25" spans="1:4" ht="35.25" customHeight="1">
      <c r="A25" s="12">
        <v>310</v>
      </c>
      <c r="B25" s="29" t="s">
        <v>12</v>
      </c>
      <c r="C25" s="30"/>
      <c r="D25" s="5">
        <v>127700</v>
      </c>
    </row>
    <row r="26" spans="1:6" ht="20.25" customHeight="1">
      <c r="A26" s="6"/>
      <c r="B26" s="40" t="s">
        <v>9</v>
      </c>
      <c r="C26" s="41"/>
      <c r="D26" s="3">
        <f>SUM(D24:D25)</f>
        <v>343630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221</v>
      </c>
      <c r="B32" s="16" t="s">
        <v>78</v>
      </c>
      <c r="C32" s="17"/>
      <c r="D32" s="5">
        <v>1255</v>
      </c>
    </row>
    <row r="33" spans="1:4" ht="21" customHeight="1">
      <c r="A33" s="6">
        <v>340</v>
      </c>
      <c r="B33" s="16" t="s">
        <v>7</v>
      </c>
      <c r="C33" s="17"/>
      <c r="D33" s="5">
        <v>4917845.55</v>
      </c>
    </row>
    <row r="34" spans="1:4" ht="21" customHeight="1">
      <c r="A34" s="6">
        <v>222.226</v>
      </c>
      <c r="B34" s="16" t="s">
        <v>8</v>
      </c>
      <c r="C34" s="17"/>
      <c r="D34" s="5">
        <v>150436.44</v>
      </c>
    </row>
    <row r="35" spans="1:4" ht="21" customHeight="1">
      <c r="A35" s="6">
        <v>310</v>
      </c>
      <c r="B35" s="16" t="s">
        <v>12</v>
      </c>
      <c r="C35" s="17"/>
      <c r="D35" s="5">
        <v>126615</v>
      </c>
    </row>
    <row r="36" spans="1:4" ht="21" customHeight="1">
      <c r="A36" s="6">
        <v>290.212</v>
      </c>
      <c r="B36" s="16" t="s">
        <v>13</v>
      </c>
      <c r="C36" s="17"/>
      <c r="D36" s="5">
        <v>7031.71</v>
      </c>
    </row>
    <row r="37" spans="1:4" ht="22.5" customHeight="1">
      <c r="A37" s="4"/>
      <c r="B37" s="18" t="s">
        <v>9</v>
      </c>
      <c r="C37" s="19"/>
      <c r="D37" s="3">
        <f>SUM(D32:D36)</f>
        <v>5203183.7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4">
      <selection activeCell="A14" sqref="A14:IV14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57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21897035.98</v>
      </c>
    </row>
    <row r="9" spans="1:4" ht="38.25" customHeight="1">
      <c r="A9" s="6">
        <v>214</v>
      </c>
      <c r="B9" s="38" t="s">
        <v>23</v>
      </c>
      <c r="C9" s="39"/>
      <c r="D9" s="5">
        <v>147433.46</v>
      </c>
    </row>
    <row r="10" spans="1:4" ht="24" customHeight="1">
      <c r="A10" s="6">
        <v>221.223</v>
      </c>
      <c r="B10" s="29" t="s">
        <v>5</v>
      </c>
      <c r="C10" s="30"/>
      <c r="D10" s="5">
        <v>1018742.99</v>
      </c>
    </row>
    <row r="11" spans="1:4" ht="21.75" customHeight="1">
      <c r="A11" s="6">
        <v>225</v>
      </c>
      <c r="B11" s="29" t="s">
        <v>6</v>
      </c>
      <c r="C11" s="30"/>
      <c r="D11" s="5">
        <v>257765.72</v>
      </c>
    </row>
    <row r="12" spans="1:4" ht="21.75" customHeight="1">
      <c r="A12" s="6">
        <v>226</v>
      </c>
      <c r="B12" s="29" t="s">
        <v>8</v>
      </c>
      <c r="C12" s="30"/>
      <c r="D12" s="5">
        <v>174327.35</v>
      </c>
    </row>
    <row r="13" spans="1:4" ht="36" customHeight="1">
      <c r="A13" s="6">
        <v>266</v>
      </c>
      <c r="B13" s="38" t="s">
        <v>14</v>
      </c>
      <c r="C13" s="42"/>
      <c r="D13" s="5">
        <v>23142.58</v>
      </c>
    </row>
    <row r="14" spans="1:4" ht="21.75" customHeight="1">
      <c r="A14" s="6">
        <v>290</v>
      </c>
      <c r="B14" s="29" t="s">
        <v>13</v>
      </c>
      <c r="C14" s="30"/>
      <c r="D14" s="5">
        <v>178961.84</v>
      </c>
    </row>
    <row r="15" spans="1:4" ht="21.75" customHeight="1">
      <c r="A15" s="6">
        <v>310</v>
      </c>
      <c r="B15" s="29" t="s">
        <v>12</v>
      </c>
      <c r="C15" s="30"/>
      <c r="D15" s="5">
        <v>44850</v>
      </c>
    </row>
    <row r="16" spans="1:4" ht="21.75" customHeight="1">
      <c r="A16" s="6">
        <v>340</v>
      </c>
      <c r="B16" s="29" t="s">
        <v>7</v>
      </c>
      <c r="C16" s="30"/>
      <c r="D16" s="5">
        <v>114935.6</v>
      </c>
    </row>
    <row r="17" spans="1:6" s="9" customFormat="1" ht="18.75" customHeight="1">
      <c r="A17" s="4"/>
      <c r="B17" s="40" t="s">
        <v>9</v>
      </c>
      <c r="C17" s="41"/>
      <c r="D17" s="3">
        <f>SUM(D8:D16)</f>
        <v>23857195.52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9" ht="34.5" customHeight="1">
      <c r="A20" s="48" t="s">
        <v>80</v>
      </c>
      <c r="B20" s="48"/>
      <c r="C20" s="48"/>
      <c r="D20" s="48"/>
      <c r="I20" s="8"/>
    </row>
    <row r="21" spans="1:4" ht="34.5" customHeight="1">
      <c r="A21" s="13" t="s">
        <v>18</v>
      </c>
      <c r="B21" s="22"/>
      <c r="C21" s="23"/>
      <c r="D21" s="24">
        <v>45031.22</v>
      </c>
    </row>
    <row r="22" spans="1:4" ht="24.75" customHeight="1">
      <c r="A22" s="7" t="s">
        <v>0</v>
      </c>
      <c r="B22" s="20" t="s">
        <v>1</v>
      </c>
      <c r="C22" s="21"/>
      <c r="D22" s="7" t="s">
        <v>2</v>
      </c>
    </row>
    <row r="23" spans="1:4" ht="21" customHeight="1">
      <c r="A23" s="6">
        <v>221</v>
      </c>
      <c r="B23" s="16" t="s">
        <v>78</v>
      </c>
      <c r="C23" s="17"/>
      <c r="D23" s="5">
        <v>346.28</v>
      </c>
    </row>
    <row r="24" spans="1:4" ht="21" customHeight="1">
      <c r="A24" s="6">
        <v>225</v>
      </c>
      <c r="B24" s="16" t="s">
        <v>6</v>
      </c>
      <c r="C24" s="17"/>
      <c r="D24" s="5">
        <v>6900</v>
      </c>
    </row>
    <row r="25" spans="1:4" ht="21" customHeight="1">
      <c r="A25" s="6">
        <v>340</v>
      </c>
      <c r="B25" s="16" t="s">
        <v>7</v>
      </c>
      <c r="C25" s="17"/>
      <c r="D25" s="5">
        <v>3770355.29</v>
      </c>
    </row>
    <row r="26" spans="1:4" ht="21" customHeight="1">
      <c r="A26" s="6">
        <v>222.226</v>
      </c>
      <c r="B26" s="16" t="s">
        <v>8</v>
      </c>
      <c r="C26" s="17"/>
      <c r="D26" s="5">
        <v>140234.34</v>
      </c>
    </row>
    <row r="27" spans="1:4" ht="21" customHeight="1">
      <c r="A27" s="6">
        <v>310</v>
      </c>
      <c r="B27" s="16" t="s">
        <v>12</v>
      </c>
      <c r="C27" s="17"/>
      <c r="D27" s="5">
        <v>43945.47</v>
      </c>
    </row>
    <row r="28" spans="1:4" ht="21" customHeight="1">
      <c r="A28" s="6">
        <v>290.212</v>
      </c>
      <c r="B28" s="16" t="s">
        <v>13</v>
      </c>
      <c r="C28" s="17"/>
      <c r="D28" s="5">
        <v>2674.94</v>
      </c>
    </row>
    <row r="29" spans="1:4" ht="22.5" customHeight="1">
      <c r="A29" s="4"/>
      <c r="B29" s="18" t="s">
        <v>9</v>
      </c>
      <c r="C29" s="19"/>
      <c r="D29" s="3">
        <f>SUM(D23:D28)</f>
        <v>3964456.32</v>
      </c>
    </row>
    <row r="30" spans="1:4" ht="33">
      <c r="A30" s="13" t="s">
        <v>19</v>
      </c>
      <c r="B30" s="44"/>
      <c r="C30" s="45"/>
      <c r="D30" s="25">
        <v>0</v>
      </c>
    </row>
    <row r="33" ht="33" customHeight="1"/>
    <row r="34" spans="1:5" ht="36" customHeight="1">
      <c r="A34" s="46"/>
      <c r="B34" s="46"/>
      <c r="C34" s="11"/>
      <c r="D34" s="11"/>
      <c r="E34" s="11"/>
    </row>
    <row r="35" ht="36" customHeight="1"/>
    <row r="36" spans="1:2" ht="13.5">
      <c r="A36" s="47"/>
      <c r="B36" s="47"/>
    </row>
  </sheetData>
  <sheetProtection/>
  <mergeCells count="20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4:B34"/>
    <mergeCell ref="A36:B36"/>
    <mergeCell ref="A20:D20"/>
    <mergeCell ref="B30:C30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5">
      <selection activeCell="D30" sqref="D30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58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43416562.3</v>
      </c>
    </row>
    <row r="9" spans="1:4" ht="38.25" customHeight="1">
      <c r="A9" s="6">
        <v>214</v>
      </c>
      <c r="B9" s="38" t="s">
        <v>23</v>
      </c>
      <c r="C9" s="39"/>
      <c r="D9" s="5">
        <v>863507.7</v>
      </c>
    </row>
    <row r="10" spans="1:4" ht="24" customHeight="1">
      <c r="A10" s="6">
        <v>221.223</v>
      </c>
      <c r="B10" s="29" t="s">
        <v>5</v>
      </c>
      <c r="C10" s="30"/>
      <c r="D10" s="5">
        <v>1740057.09</v>
      </c>
    </row>
    <row r="11" spans="1:4" ht="21.75" customHeight="1">
      <c r="A11" s="6">
        <v>225</v>
      </c>
      <c r="B11" s="29" t="s">
        <v>6</v>
      </c>
      <c r="C11" s="30"/>
      <c r="D11" s="5">
        <v>327603.16</v>
      </c>
    </row>
    <row r="12" spans="1:4" ht="21.75" customHeight="1">
      <c r="A12" s="6">
        <v>226</v>
      </c>
      <c r="B12" s="29" t="s">
        <v>8</v>
      </c>
      <c r="C12" s="30"/>
      <c r="D12" s="5">
        <v>643272.4</v>
      </c>
    </row>
    <row r="13" spans="1:4" ht="49.5" customHeight="1">
      <c r="A13" s="6">
        <v>264</v>
      </c>
      <c r="B13" s="38" t="s">
        <v>22</v>
      </c>
      <c r="C13" s="39"/>
      <c r="D13" s="5">
        <v>18606.56</v>
      </c>
    </row>
    <row r="14" spans="1:4" ht="36" customHeight="1">
      <c r="A14" s="6">
        <v>266</v>
      </c>
      <c r="B14" s="38" t="s">
        <v>14</v>
      </c>
      <c r="C14" s="42"/>
      <c r="D14" s="5">
        <v>98375.13</v>
      </c>
    </row>
    <row r="15" spans="1:4" ht="21.75" customHeight="1">
      <c r="A15" s="6">
        <v>290</v>
      </c>
      <c r="B15" s="29" t="s">
        <v>13</v>
      </c>
      <c r="C15" s="30"/>
      <c r="D15" s="5">
        <v>259839.73</v>
      </c>
    </row>
    <row r="16" spans="1:4" ht="21.75" customHeight="1">
      <c r="A16" s="6">
        <v>310</v>
      </c>
      <c r="B16" s="29" t="s">
        <v>12</v>
      </c>
      <c r="C16" s="30"/>
      <c r="D16" s="5">
        <v>32100</v>
      </c>
    </row>
    <row r="17" spans="1:4" ht="21.75" customHeight="1">
      <c r="A17" s="6">
        <v>340</v>
      </c>
      <c r="B17" s="29" t="s">
        <v>7</v>
      </c>
      <c r="C17" s="30"/>
      <c r="D17" s="5">
        <v>153633.47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47553557.54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108390</v>
      </c>
    </row>
    <row r="25" spans="1:4" ht="35.25" customHeight="1">
      <c r="A25" s="12">
        <v>310</v>
      </c>
      <c r="B25" s="29" t="s">
        <v>12</v>
      </c>
      <c r="C25" s="30"/>
      <c r="D25" s="5">
        <v>63789.4</v>
      </c>
    </row>
    <row r="26" spans="1:6" ht="20.25" customHeight="1">
      <c r="A26" s="6"/>
      <c r="B26" s="40" t="s">
        <v>9</v>
      </c>
      <c r="C26" s="41"/>
      <c r="D26" s="3">
        <f>SUM(D24:D25)</f>
        <v>172179.4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47869.6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211.213</v>
      </c>
      <c r="B32" s="16" t="s">
        <v>4</v>
      </c>
      <c r="C32" s="17"/>
      <c r="D32" s="5">
        <v>26.8</v>
      </c>
    </row>
    <row r="33" spans="1:4" ht="21" customHeight="1">
      <c r="A33" s="6">
        <v>340</v>
      </c>
      <c r="B33" s="16" t="s">
        <v>7</v>
      </c>
      <c r="C33" s="17"/>
      <c r="D33" s="5">
        <v>5625115.1</v>
      </c>
    </row>
    <row r="34" spans="1:4" ht="21" customHeight="1">
      <c r="A34" s="6">
        <v>222.226</v>
      </c>
      <c r="B34" s="16" t="s">
        <v>8</v>
      </c>
      <c r="C34" s="17"/>
      <c r="D34" s="5">
        <v>359603.31</v>
      </c>
    </row>
    <row r="35" spans="1:4" ht="21" customHeight="1">
      <c r="A35" s="6">
        <v>310</v>
      </c>
      <c r="B35" s="16" t="s">
        <v>12</v>
      </c>
      <c r="C35" s="17"/>
      <c r="D35" s="5">
        <v>147212.39</v>
      </c>
    </row>
    <row r="36" spans="1:4" ht="21" customHeight="1">
      <c r="A36" s="6">
        <v>290.212</v>
      </c>
      <c r="B36" s="16" t="s">
        <v>13</v>
      </c>
      <c r="C36" s="17"/>
      <c r="D36" s="5">
        <v>66133.58</v>
      </c>
    </row>
    <row r="37" spans="1:4" ht="22.5" customHeight="1">
      <c r="A37" s="4"/>
      <c r="B37" s="18" t="s">
        <v>9</v>
      </c>
      <c r="C37" s="19"/>
      <c r="D37" s="3">
        <f>SUM(D32:D36)</f>
        <v>6198091.179999999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8">
      <selection activeCell="D39" sqref="D3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59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45640986.81</v>
      </c>
    </row>
    <row r="9" spans="1:4" ht="38.25" customHeight="1">
      <c r="A9" s="6">
        <v>212</v>
      </c>
      <c r="B9" s="38" t="s">
        <v>25</v>
      </c>
      <c r="C9" s="39"/>
      <c r="D9" s="5">
        <v>112350</v>
      </c>
    </row>
    <row r="10" spans="1:4" ht="38.25" customHeight="1">
      <c r="A10" s="6">
        <v>214</v>
      </c>
      <c r="B10" s="38" t="s">
        <v>23</v>
      </c>
      <c r="C10" s="39"/>
      <c r="D10" s="5">
        <v>506026.21</v>
      </c>
    </row>
    <row r="11" spans="1:4" ht="24" customHeight="1">
      <c r="A11" s="6">
        <v>221.223</v>
      </c>
      <c r="B11" s="29" t="s">
        <v>5</v>
      </c>
      <c r="C11" s="30"/>
      <c r="D11" s="5">
        <v>2344769.4</v>
      </c>
    </row>
    <row r="12" spans="1:4" ht="21.75" customHeight="1">
      <c r="A12" s="6">
        <v>225</v>
      </c>
      <c r="B12" s="29" t="s">
        <v>6</v>
      </c>
      <c r="C12" s="30"/>
      <c r="D12" s="5">
        <v>384439.19</v>
      </c>
    </row>
    <row r="13" spans="1:4" ht="21.75" customHeight="1">
      <c r="A13" s="6">
        <v>226</v>
      </c>
      <c r="B13" s="29" t="s">
        <v>8</v>
      </c>
      <c r="C13" s="30"/>
      <c r="D13" s="5">
        <v>614458.1</v>
      </c>
    </row>
    <row r="14" spans="1:4" ht="36" customHeight="1">
      <c r="A14" s="6">
        <v>266</v>
      </c>
      <c r="B14" s="38" t="s">
        <v>14</v>
      </c>
      <c r="C14" s="42"/>
      <c r="D14" s="5">
        <v>176396.7</v>
      </c>
    </row>
    <row r="15" spans="1:4" ht="21.75" customHeight="1">
      <c r="A15" s="6">
        <v>290</v>
      </c>
      <c r="B15" s="29" t="s">
        <v>13</v>
      </c>
      <c r="C15" s="30"/>
      <c r="D15" s="5">
        <v>260501.44</v>
      </c>
    </row>
    <row r="16" spans="1:4" ht="21.75" customHeight="1">
      <c r="A16" s="6">
        <v>310</v>
      </c>
      <c r="B16" s="29" t="s">
        <v>12</v>
      </c>
      <c r="C16" s="30"/>
      <c r="D16" s="5">
        <v>66100</v>
      </c>
    </row>
    <row r="17" spans="1:4" ht="21.75" customHeight="1">
      <c r="A17" s="6">
        <v>340</v>
      </c>
      <c r="B17" s="29" t="s">
        <v>7</v>
      </c>
      <c r="C17" s="30"/>
      <c r="D17" s="5">
        <v>273265.48</v>
      </c>
    </row>
    <row r="18" spans="1:6" s="9" customFormat="1" ht="18.75" customHeight="1">
      <c r="A18" s="4"/>
      <c r="B18" s="40" t="s">
        <v>9</v>
      </c>
      <c r="C18" s="41"/>
      <c r="D18" s="3">
        <f>SUM(D8:D17)</f>
        <v>50379293.33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225420</v>
      </c>
    </row>
    <row r="25" spans="1:4" ht="35.25" customHeight="1">
      <c r="A25" s="12">
        <v>310</v>
      </c>
      <c r="B25" s="29" t="s">
        <v>12</v>
      </c>
      <c r="C25" s="30"/>
      <c r="D25" s="5">
        <v>133310</v>
      </c>
    </row>
    <row r="26" spans="1:6" ht="20.25" customHeight="1">
      <c r="A26" s="6"/>
      <c r="B26" s="40" t="s">
        <v>9</v>
      </c>
      <c r="C26" s="41"/>
      <c r="D26" s="3">
        <f>SUM(D24:D25)</f>
        <v>358730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131414</v>
      </c>
    </row>
    <row r="33" spans="1:4" ht="21" customHeight="1">
      <c r="A33" s="6">
        <v>340</v>
      </c>
      <c r="B33" s="16" t="s">
        <v>7</v>
      </c>
      <c r="C33" s="17"/>
      <c r="D33" s="5">
        <v>9963619.84</v>
      </c>
    </row>
    <row r="34" spans="1:4" ht="21" customHeight="1">
      <c r="A34" s="6">
        <v>222.226</v>
      </c>
      <c r="B34" s="16" t="s">
        <v>8</v>
      </c>
      <c r="C34" s="17"/>
      <c r="D34" s="5">
        <v>426142.41</v>
      </c>
    </row>
    <row r="35" spans="1:4" ht="21" customHeight="1">
      <c r="A35" s="6">
        <v>310</v>
      </c>
      <c r="B35" s="16" t="s">
        <v>12</v>
      </c>
      <c r="C35" s="17"/>
      <c r="D35" s="5">
        <v>114950</v>
      </c>
    </row>
    <row r="36" spans="1:4" ht="21" customHeight="1">
      <c r="A36" s="6">
        <v>290.212</v>
      </c>
      <c r="B36" s="16" t="s">
        <v>13</v>
      </c>
      <c r="C36" s="17"/>
      <c r="D36" s="5">
        <v>8574.95</v>
      </c>
    </row>
    <row r="37" spans="1:4" ht="22.5" customHeight="1">
      <c r="A37" s="4"/>
      <c r="B37" s="18" t="s">
        <v>9</v>
      </c>
      <c r="C37" s="19"/>
      <c r="D37" s="3">
        <f>SUM(D32:D36)</f>
        <v>10644701.2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30">
      <selection activeCell="D39" sqref="D3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60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31008374.46</v>
      </c>
    </row>
    <row r="9" spans="1:4" ht="38.25" customHeight="1">
      <c r="A9" s="6">
        <v>212</v>
      </c>
      <c r="B9" s="38" t="s">
        <v>25</v>
      </c>
      <c r="C9" s="39"/>
      <c r="D9" s="5">
        <v>45249</v>
      </c>
    </row>
    <row r="10" spans="1:4" ht="38.25" customHeight="1">
      <c r="A10" s="6">
        <v>214</v>
      </c>
      <c r="B10" s="38" t="s">
        <v>23</v>
      </c>
      <c r="C10" s="39"/>
      <c r="D10" s="5">
        <v>267850.6</v>
      </c>
    </row>
    <row r="11" spans="1:4" ht="24" customHeight="1">
      <c r="A11" s="6">
        <v>221.223</v>
      </c>
      <c r="B11" s="29" t="s">
        <v>5</v>
      </c>
      <c r="C11" s="30"/>
      <c r="D11" s="5">
        <v>1764603.35</v>
      </c>
    </row>
    <row r="12" spans="1:4" ht="21.75" customHeight="1">
      <c r="A12" s="6">
        <v>225</v>
      </c>
      <c r="B12" s="29" t="s">
        <v>6</v>
      </c>
      <c r="C12" s="30"/>
      <c r="D12" s="5">
        <v>227472.95</v>
      </c>
    </row>
    <row r="13" spans="1:4" ht="21.75" customHeight="1">
      <c r="A13" s="6">
        <v>226</v>
      </c>
      <c r="B13" s="29" t="s">
        <v>8</v>
      </c>
      <c r="C13" s="30"/>
      <c r="D13" s="5">
        <v>341799.62</v>
      </c>
    </row>
    <row r="14" spans="1:4" ht="36" customHeight="1">
      <c r="A14" s="6">
        <v>266</v>
      </c>
      <c r="B14" s="38" t="s">
        <v>14</v>
      </c>
      <c r="C14" s="42"/>
      <c r="D14" s="5">
        <v>111389.88</v>
      </c>
    </row>
    <row r="15" spans="1:4" ht="21.75" customHeight="1">
      <c r="A15" s="6">
        <v>290</v>
      </c>
      <c r="B15" s="29" t="s">
        <v>13</v>
      </c>
      <c r="C15" s="30"/>
      <c r="D15" s="5">
        <v>308378.06</v>
      </c>
    </row>
    <row r="16" spans="1:4" ht="21.75" customHeight="1">
      <c r="A16" s="6">
        <v>310</v>
      </c>
      <c r="B16" s="29" t="s">
        <v>12</v>
      </c>
      <c r="C16" s="30"/>
      <c r="D16" s="5">
        <v>48250</v>
      </c>
    </row>
    <row r="17" spans="1:4" ht="21.75" customHeight="1">
      <c r="A17" s="6">
        <v>340</v>
      </c>
      <c r="B17" s="29" t="s">
        <v>7</v>
      </c>
      <c r="C17" s="30"/>
      <c r="D17" s="5">
        <v>43860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34167227.92000001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202440</v>
      </c>
    </row>
    <row r="25" spans="1:4" ht="35.25" customHeight="1">
      <c r="A25" s="12">
        <v>310</v>
      </c>
      <c r="B25" s="29" t="s">
        <v>12</v>
      </c>
      <c r="C25" s="30"/>
      <c r="D25" s="5">
        <v>119720</v>
      </c>
    </row>
    <row r="26" spans="1:6" ht="20.25" customHeight="1">
      <c r="A26" s="6"/>
      <c r="B26" s="40" t="s">
        <v>9</v>
      </c>
      <c r="C26" s="41"/>
      <c r="D26" s="3">
        <f>SUM(D24:D25)</f>
        <v>322160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2200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37420</v>
      </c>
    </row>
    <row r="33" spans="1:4" ht="21" customHeight="1">
      <c r="A33" s="6">
        <v>340</v>
      </c>
      <c r="B33" s="16" t="s">
        <v>7</v>
      </c>
      <c r="C33" s="17"/>
      <c r="D33" s="5">
        <v>5483499.17</v>
      </c>
    </row>
    <row r="34" spans="1:4" ht="21" customHeight="1">
      <c r="A34" s="6">
        <v>222.226</v>
      </c>
      <c r="B34" s="16" t="s">
        <v>8</v>
      </c>
      <c r="C34" s="17"/>
      <c r="D34" s="5">
        <v>71768.76</v>
      </c>
    </row>
    <row r="35" spans="1:4" ht="21" customHeight="1">
      <c r="A35" s="6">
        <v>310</v>
      </c>
      <c r="B35" s="16" t="s">
        <v>12</v>
      </c>
      <c r="C35" s="17"/>
      <c r="D35" s="5">
        <v>28171.7</v>
      </c>
    </row>
    <row r="36" spans="1:4" ht="21" customHeight="1">
      <c r="A36" s="6">
        <v>290.212</v>
      </c>
      <c r="B36" s="16" t="s">
        <v>13</v>
      </c>
      <c r="C36" s="17"/>
      <c r="D36" s="5">
        <v>7186.62</v>
      </c>
    </row>
    <row r="37" spans="1:4" ht="22.5" customHeight="1">
      <c r="A37" s="4"/>
      <c r="B37" s="18" t="s">
        <v>9</v>
      </c>
      <c r="C37" s="19"/>
      <c r="D37" s="3">
        <f>SUM(D32:D36)</f>
        <v>5628046.25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9">
      <selection activeCell="A15" sqref="A15:IV1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61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29035889.13</v>
      </c>
    </row>
    <row r="9" spans="1:4" ht="38.25" customHeight="1">
      <c r="A9" s="6">
        <v>212</v>
      </c>
      <c r="B9" s="38" t="s">
        <v>25</v>
      </c>
      <c r="C9" s="39"/>
      <c r="D9" s="5">
        <v>75984</v>
      </c>
    </row>
    <row r="10" spans="1:4" ht="38.25" customHeight="1">
      <c r="A10" s="6">
        <v>214</v>
      </c>
      <c r="B10" s="38" t="s">
        <v>23</v>
      </c>
      <c r="C10" s="39"/>
      <c r="D10" s="5">
        <v>36290.5</v>
      </c>
    </row>
    <row r="11" spans="1:4" ht="24" customHeight="1">
      <c r="A11" s="6">
        <v>221.223</v>
      </c>
      <c r="B11" s="29" t="s">
        <v>5</v>
      </c>
      <c r="C11" s="30"/>
      <c r="D11" s="5">
        <v>852660.93</v>
      </c>
    </row>
    <row r="12" spans="1:4" ht="21.75" customHeight="1">
      <c r="A12" s="6">
        <v>225</v>
      </c>
      <c r="B12" s="29" t="s">
        <v>6</v>
      </c>
      <c r="C12" s="30"/>
      <c r="D12" s="5">
        <v>264956.69</v>
      </c>
    </row>
    <row r="13" spans="1:4" ht="21.75" customHeight="1">
      <c r="A13" s="6">
        <v>226</v>
      </c>
      <c r="B13" s="29" t="s">
        <v>8</v>
      </c>
      <c r="C13" s="30"/>
      <c r="D13" s="5">
        <v>183822.1</v>
      </c>
    </row>
    <row r="14" spans="1:4" ht="36" customHeight="1">
      <c r="A14" s="6">
        <v>266</v>
      </c>
      <c r="B14" s="38" t="s">
        <v>14</v>
      </c>
      <c r="C14" s="42"/>
      <c r="D14" s="5">
        <v>90641.08</v>
      </c>
    </row>
    <row r="15" spans="1:4" ht="21.75" customHeight="1">
      <c r="A15" s="6">
        <v>290</v>
      </c>
      <c r="B15" s="29" t="s">
        <v>13</v>
      </c>
      <c r="C15" s="30"/>
      <c r="D15" s="5">
        <v>168307.13</v>
      </c>
    </row>
    <row r="16" spans="1:4" ht="21.75" customHeight="1">
      <c r="A16" s="6">
        <v>310</v>
      </c>
      <c r="B16" s="29" t="s">
        <v>12</v>
      </c>
      <c r="C16" s="30"/>
      <c r="D16" s="5">
        <v>17300</v>
      </c>
    </row>
    <row r="17" spans="1:4" ht="21.75" customHeight="1">
      <c r="A17" s="6">
        <v>340</v>
      </c>
      <c r="B17" s="29" t="s">
        <v>7</v>
      </c>
      <c r="C17" s="30"/>
      <c r="D17" s="5">
        <v>696882.64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31422734.2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118190</v>
      </c>
    </row>
    <row r="25" spans="1:4" ht="35.25" customHeight="1">
      <c r="A25" s="12">
        <v>310</v>
      </c>
      <c r="B25" s="29" t="s">
        <v>12</v>
      </c>
      <c r="C25" s="30"/>
      <c r="D25" s="5">
        <v>69900</v>
      </c>
    </row>
    <row r="26" spans="1:6" ht="20.25" customHeight="1">
      <c r="A26" s="6"/>
      <c r="B26" s="40" t="s">
        <v>9</v>
      </c>
      <c r="C26" s="41"/>
      <c r="D26" s="3">
        <f>SUM(D24:D25)</f>
        <v>188090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340</v>
      </c>
      <c r="B32" s="16" t="s">
        <v>7</v>
      </c>
      <c r="C32" s="17"/>
      <c r="D32" s="5">
        <v>2914009.86</v>
      </c>
    </row>
    <row r="33" spans="1:4" ht="21" customHeight="1">
      <c r="A33" s="6">
        <v>222.226</v>
      </c>
      <c r="B33" s="16" t="s">
        <v>8</v>
      </c>
      <c r="C33" s="17"/>
      <c r="D33" s="5">
        <v>360374.01</v>
      </c>
    </row>
    <row r="34" spans="1:4" ht="21" customHeight="1">
      <c r="A34" s="6">
        <v>310</v>
      </c>
      <c r="B34" s="16" t="s">
        <v>12</v>
      </c>
      <c r="C34" s="17"/>
      <c r="D34" s="5">
        <v>144846</v>
      </c>
    </row>
    <row r="35" spans="1:4" ht="21" customHeight="1">
      <c r="A35" s="6">
        <v>290.212</v>
      </c>
      <c r="B35" s="16" t="s">
        <v>13</v>
      </c>
      <c r="C35" s="17"/>
      <c r="D35" s="5">
        <v>261.74</v>
      </c>
    </row>
    <row r="36" spans="1:4" ht="22.5" customHeight="1">
      <c r="A36" s="4"/>
      <c r="B36" s="18" t="s">
        <v>9</v>
      </c>
      <c r="C36" s="19"/>
      <c r="D36" s="3">
        <f>SUM(D32:D35)</f>
        <v>3419491.6100000003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1:B41"/>
    <mergeCell ref="A43:B43"/>
    <mergeCell ref="A29:D29"/>
    <mergeCell ref="B37:C37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8">
      <selection activeCell="D38" sqref="D38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62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22362425.26</v>
      </c>
    </row>
    <row r="9" spans="1:4" ht="38.25" customHeight="1">
      <c r="A9" s="6">
        <v>214</v>
      </c>
      <c r="B9" s="38" t="s">
        <v>23</v>
      </c>
      <c r="C9" s="39"/>
      <c r="D9" s="5">
        <v>247787</v>
      </c>
    </row>
    <row r="10" spans="1:4" ht="24" customHeight="1">
      <c r="A10" s="6">
        <v>221.223</v>
      </c>
      <c r="B10" s="29" t="s">
        <v>5</v>
      </c>
      <c r="C10" s="30"/>
      <c r="D10" s="5">
        <v>964649.62</v>
      </c>
    </row>
    <row r="11" spans="1:4" ht="21.75" customHeight="1">
      <c r="A11" s="6">
        <v>225</v>
      </c>
      <c r="B11" s="29" t="s">
        <v>6</v>
      </c>
      <c r="C11" s="30"/>
      <c r="D11" s="5">
        <v>283237.12</v>
      </c>
    </row>
    <row r="12" spans="1:4" ht="21.75" customHeight="1">
      <c r="A12" s="6">
        <v>226</v>
      </c>
      <c r="B12" s="29" t="s">
        <v>8</v>
      </c>
      <c r="C12" s="30"/>
      <c r="D12" s="5">
        <v>274262.2</v>
      </c>
    </row>
    <row r="13" spans="1:4" ht="36" customHeight="1">
      <c r="A13" s="6">
        <v>266</v>
      </c>
      <c r="B13" s="38" t="s">
        <v>14</v>
      </c>
      <c r="C13" s="42"/>
      <c r="D13" s="5">
        <v>12280.14</v>
      </c>
    </row>
    <row r="14" spans="1:4" ht="21.75" customHeight="1">
      <c r="A14" s="6">
        <v>290</v>
      </c>
      <c r="B14" s="29" t="s">
        <v>13</v>
      </c>
      <c r="C14" s="30"/>
      <c r="D14" s="5">
        <v>359984.83</v>
      </c>
    </row>
    <row r="15" spans="1:4" ht="21.75" customHeight="1">
      <c r="A15" s="6">
        <v>310</v>
      </c>
      <c r="B15" s="29" t="s">
        <v>12</v>
      </c>
      <c r="C15" s="30"/>
      <c r="D15" s="5">
        <v>57810</v>
      </c>
    </row>
    <row r="16" spans="1:4" ht="21.75" customHeight="1">
      <c r="A16" s="6">
        <v>340</v>
      </c>
      <c r="B16" s="29" t="s">
        <v>7</v>
      </c>
      <c r="C16" s="30"/>
      <c r="D16" s="5">
        <v>13200</v>
      </c>
    </row>
    <row r="17" spans="1:6" s="9" customFormat="1" ht="18.75" customHeight="1">
      <c r="A17" s="4"/>
      <c r="B17" s="40" t="s">
        <v>9</v>
      </c>
      <c r="C17" s="41"/>
      <c r="D17" s="3">
        <f>SUM(D8:D16)</f>
        <v>24575636.17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119340</v>
      </c>
    </row>
    <row r="24" spans="1:4" ht="35.25" customHeight="1">
      <c r="A24" s="12">
        <v>310</v>
      </c>
      <c r="B24" s="29" t="s">
        <v>12</v>
      </c>
      <c r="C24" s="30"/>
      <c r="D24" s="5">
        <v>65825</v>
      </c>
    </row>
    <row r="25" spans="1:6" ht="20.25" customHeight="1">
      <c r="A25" s="6"/>
      <c r="B25" s="40" t="s">
        <v>9</v>
      </c>
      <c r="C25" s="41"/>
      <c r="D25" s="3">
        <f>SUM(D23:D24)</f>
        <v>185165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53541.87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7850</v>
      </c>
    </row>
    <row r="32" spans="1:4" ht="21" customHeight="1">
      <c r="A32" s="6">
        <v>340</v>
      </c>
      <c r="B32" s="16" t="s">
        <v>7</v>
      </c>
      <c r="C32" s="17"/>
      <c r="D32" s="5">
        <v>4514435.15</v>
      </c>
    </row>
    <row r="33" spans="1:4" ht="21" customHeight="1">
      <c r="A33" s="6">
        <v>222.226</v>
      </c>
      <c r="B33" s="16" t="s">
        <v>8</v>
      </c>
      <c r="C33" s="17"/>
      <c r="D33" s="5">
        <v>144236.21</v>
      </c>
    </row>
    <row r="34" spans="1:4" ht="21" customHeight="1">
      <c r="A34" s="6">
        <v>310</v>
      </c>
      <c r="B34" s="16" t="s">
        <v>12</v>
      </c>
      <c r="C34" s="17"/>
      <c r="D34" s="5">
        <v>88606</v>
      </c>
    </row>
    <row r="35" spans="1:4" ht="21" customHeight="1">
      <c r="A35" s="6">
        <v>290.212</v>
      </c>
      <c r="B35" s="16" t="s">
        <v>13</v>
      </c>
      <c r="C35" s="17"/>
      <c r="D35" s="5">
        <v>6274.93</v>
      </c>
    </row>
    <row r="36" spans="1:4" ht="22.5" customHeight="1">
      <c r="A36" s="4"/>
      <c r="B36" s="18" t="s">
        <v>9</v>
      </c>
      <c r="C36" s="19"/>
      <c r="D36" s="3">
        <f>SUM(D31:D35)</f>
        <v>4761402.29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8:D28"/>
    <mergeCell ref="B37:C37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zoomScalePageLayoutView="0" workbookViewId="0" topLeftCell="A4">
      <selection activeCell="A24" sqref="A24:IV24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63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22261360.92</v>
      </c>
    </row>
    <row r="9" spans="1:4" ht="38.25" customHeight="1">
      <c r="A9" s="6">
        <v>214</v>
      </c>
      <c r="B9" s="38" t="s">
        <v>23</v>
      </c>
      <c r="C9" s="39"/>
      <c r="D9" s="5">
        <v>150094.33</v>
      </c>
    </row>
    <row r="10" spans="1:4" ht="24" customHeight="1">
      <c r="A10" s="6">
        <v>221.223</v>
      </c>
      <c r="B10" s="29" t="s">
        <v>5</v>
      </c>
      <c r="C10" s="30"/>
      <c r="D10" s="5">
        <v>972462.89</v>
      </c>
    </row>
    <row r="11" spans="1:4" ht="21.75" customHeight="1">
      <c r="A11" s="6">
        <v>225</v>
      </c>
      <c r="B11" s="29" t="s">
        <v>6</v>
      </c>
      <c r="C11" s="30"/>
      <c r="D11" s="5">
        <v>129752.38</v>
      </c>
    </row>
    <row r="12" spans="1:4" ht="21.75" customHeight="1">
      <c r="A12" s="6">
        <v>226</v>
      </c>
      <c r="B12" s="29" t="s">
        <v>8</v>
      </c>
      <c r="C12" s="30"/>
      <c r="D12" s="5">
        <v>170902.7</v>
      </c>
    </row>
    <row r="13" spans="1:4" ht="49.5" customHeight="1">
      <c r="A13" s="6">
        <v>264</v>
      </c>
      <c r="B13" s="38" t="s">
        <v>22</v>
      </c>
      <c r="C13" s="39"/>
      <c r="D13" s="5">
        <v>118250.49</v>
      </c>
    </row>
    <row r="14" spans="1:4" ht="36" customHeight="1">
      <c r="A14" s="6">
        <v>266</v>
      </c>
      <c r="B14" s="38" t="s">
        <v>14</v>
      </c>
      <c r="C14" s="42"/>
      <c r="D14" s="5">
        <v>44798.2</v>
      </c>
    </row>
    <row r="15" spans="1:4" ht="21.75" customHeight="1">
      <c r="A15" s="6">
        <v>290</v>
      </c>
      <c r="B15" s="29" t="s">
        <v>13</v>
      </c>
      <c r="C15" s="30"/>
      <c r="D15" s="5">
        <v>128966</v>
      </c>
    </row>
    <row r="16" spans="1:4" ht="21.75" customHeight="1">
      <c r="A16" s="6">
        <v>310</v>
      </c>
      <c r="B16" s="29" t="s">
        <v>12</v>
      </c>
      <c r="C16" s="30"/>
      <c r="D16" s="5">
        <v>25000</v>
      </c>
    </row>
    <row r="17" spans="1:4" ht="21.75" customHeight="1">
      <c r="A17" s="6">
        <v>340</v>
      </c>
      <c r="B17" s="29" t="s">
        <v>7</v>
      </c>
      <c r="C17" s="30"/>
      <c r="D17" s="5">
        <v>30720</v>
      </c>
    </row>
    <row r="18" spans="1:6" s="9" customFormat="1" ht="18.75" customHeight="1">
      <c r="A18" s="4"/>
      <c r="B18" s="40" t="s">
        <v>9</v>
      </c>
      <c r="C18" s="41"/>
      <c r="D18" s="3">
        <f>SUM(D8:D17)</f>
        <v>24032307.909999996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9" ht="34.5" customHeight="1">
      <c r="A21" s="48" t="s">
        <v>80</v>
      </c>
      <c r="B21" s="48"/>
      <c r="C21" s="48"/>
      <c r="D21" s="48"/>
      <c r="I21" s="8"/>
    </row>
    <row r="22" spans="1:4" ht="34.5" customHeight="1">
      <c r="A22" s="13" t="s">
        <v>18</v>
      </c>
      <c r="B22" s="22"/>
      <c r="C22" s="23"/>
      <c r="D22" s="24">
        <v>124323.68</v>
      </c>
    </row>
    <row r="23" spans="1:4" ht="24.75" customHeight="1">
      <c r="A23" s="7" t="s">
        <v>0</v>
      </c>
      <c r="B23" s="20" t="s">
        <v>1</v>
      </c>
      <c r="C23" s="21"/>
      <c r="D23" s="7" t="s">
        <v>2</v>
      </c>
    </row>
    <row r="24" spans="1:4" ht="21" customHeight="1">
      <c r="A24" s="6">
        <v>221</v>
      </c>
      <c r="B24" s="16" t="s">
        <v>78</v>
      </c>
      <c r="C24" s="17"/>
      <c r="D24" s="5">
        <v>1749.78</v>
      </c>
    </row>
    <row r="25" spans="1:4" ht="21" customHeight="1">
      <c r="A25" s="6">
        <v>225</v>
      </c>
      <c r="B25" s="16" t="s">
        <v>6</v>
      </c>
      <c r="C25" s="17"/>
      <c r="D25" s="5">
        <v>8925</v>
      </c>
    </row>
    <row r="26" spans="1:4" ht="21" customHeight="1">
      <c r="A26" s="6">
        <v>340</v>
      </c>
      <c r="B26" s="16" t="s">
        <v>7</v>
      </c>
      <c r="C26" s="17"/>
      <c r="D26" s="5">
        <v>4233153.88</v>
      </c>
    </row>
    <row r="27" spans="1:4" ht="21" customHeight="1">
      <c r="A27" s="6">
        <v>222.226</v>
      </c>
      <c r="B27" s="16" t="s">
        <v>8</v>
      </c>
      <c r="C27" s="17"/>
      <c r="D27" s="5">
        <v>169035.55</v>
      </c>
    </row>
    <row r="28" spans="1:4" ht="21" customHeight="1">
      <c r="A28" s="6">
        <v>310</v>
      </c>
      <c r="B28" s="16" t="s">
        <v>12</v>
      </c>
      <c r="C28" s="17"/>
      <c r="D28" s="5">
        <v>41445.35</v>
      </c>
    </row>
    <row r="29" spans="1:4" ht="21" customHeight="1">
      <c r="A29" s="6">
        <v>290.212</v>
      </c>
      <c r="B29" s="16" t="s">
        <v>13</v>
      </c>
      <c r="C29" s="17"/>
      <c r="D29" s="5">
        <v>7789.48</v>
      </c>
    </row>
    <row r="30" spans="1:4" ht="22.5" customHeight="1">
      <c r="A30" s="4"/>
      <c r="B30" s="18" t="s">
        <v>9</v>
      </c>
      <c r="C30" s="19"/>
      <c r="D30" s="3">
        <f>SUM(D24:D29)</f>
        <v>4462099.04</v>
      </c>
    </row>
    <row r="31" spans="1:4" ht="33">
      <c r="A31" s="13" t="s">
        <v>19</v>
      </c>
      <c r="B31" s="44"/>
      <c r="C31" s="45"/>
      <c r="D31" s="25">
        <v>242073.3</v>
      </c>
    </row>
    <row r="34" ht="33" customHeight="1"/>
    <row r="35" spans="1:5" ht="36" customHeight="1">
      <c r="A35" s="46"/>
      <c r="B35" s="46"/>
      <c r="C35" s="11"/>
      <c r="D35" s="11"/>
      <c r="E35" s="11"/>
    </row>
    <row r="36" ht="36" customHeight="1"/>
    <row r="37" spans="1:2" ht="13.5">
      <c r="A37" s="47"/>
      <c r="B37" s="47"/>
    </row>
  </sheetData>
  <sheetProtection/>
  <mergeCells count="21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37:B37"/>
    <mergeCell ref="A21:D21"/>
    <mergeCell ref="B31:C31"/>
    <mergeCell ref="B15:C15"/>
    <mergeCell ref="B16:C16"/>
    <mergeCell ref="B17:C17"/>
    <mergeCell ref="B18:C18"/>
    <mergeCell ref="B19:C19"/>
    <mergeCell ref="A35:B35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28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11206216.65+3397969.88+14330032.56+4438920</f>
        <v>33373139.090000004</v>
      </c>
    </row>
    <row r="9" spans="1:4" ht="38.25" customHeight="1">
      <c r="A9" s="6">
        <v>212</v>
      </c>
      <c r="B9" s="38" t="s">
        <v>25</v>
      </c>
      <c r="C9" s="39"/>
      <c r="D9" s="5">
        <v>72225</v>
      </c>
    </row>
    <row r="10" spans="1:4" ht="38.25" customHeight="1">
      <c r="A10" s="6">
        <v>214</v>
      </c>
      <c r="B10" s="38" t="s">
        <v>23</v>
      </c>
      <c r="C10" s="39"/>
      <c r="D10" s="5">
        <v>649461.03</v>
      </c>
    </row>
    <row r="11" spans="1:4" ht="24" customHeight="1">
      <c r="A11" s="6">
        <v>221.223</v>
      </c>
      <c r="B11" s="29" t="s">
        <v>5</v>
      </c>
      <c r="C11" s="30"/>
      <c r="D11" s="5">
        <f>48000+111763.5+1583231.83</f>
        <v>1742995.33</v>
      </c>
    </row>
    <row r="12" spans="1:4" ht="21.75" customHeight="1">
      <c r="A12" s="6">
        <v>225</v>
      </c>
      <c r="B12" s="29" t="s">
        <v>6</v>
      </c>
      <c r="C12" s="30"/>
      <c r="D12" s="5">
        <f>197288.38+24500</f>
        <v>221788.38</v>
      </c>
    </row>
    <row r="13" spans="1:4" ht="21.75" customHeight="1">
      <c r="A13" s="6">
        <v>226</v>
      </c>
      <c r="B13" s="29" t="s">
        <v>8</v>
      </c>
      <c r="C13" s="30"/>
      <c r="D13" s="5">
        <v>261404.2</v>
      </c>
    </row>
    <row r="14" spans="1:4" ht="36" customHeight="1">
      <c r="A14" s="6">
        <v>266</v>
      </c>
      <c r="B14" s="38" t="s">
        <v>14</v>
      </c>
      <c r="C14" s="42"/>
      <c r="D14" s="5">
        <f>42541.61+141831.2</f>
        <v>184372.81</v>
      </c>
    </row>
    <row r="15" spans="1:4" ht="21.75" customHeight="1">
      <c r="A15" s="6">
        <v>290</v>
      </c>
      <c r="B15" s="29" t="s">
        <v>13</v>
      </c>
      <c r="C15" s="30"/>
      <c r="D15" s="5">
        <f>272591+76028.42+30000+625.78</f>
        <v>379245.2</v>
      </c>
    </row>
    <row r="16" spans="1:4" ht="21.75" customHeight="1">
      <c r="A16" s="6">
        <v>310</v>
      </c>
      <c r="B16" s="29" t="s">
        <v>12</v>
      </c>
      <c r="C16" s="30"/>
      <c r="D16" s="5">
        <v>79580</v>
      </c>
    </row>
    <row r="17" spans="1:4" ht="21.75" customHeight="1">
      <c r="A17" s="6">
        <v>340</v>
      </c>
      <c r="B17" s="29" t="s">
        <v>7</v>
      </c>
      <c r="C17" s="30"/>
      <c r="D17" s="5">
        <f>35700+207131+174760</f>
        <v>417591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37381802.040000014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298583</v>
      </c>
    </row>
    <row r="25" spans="1:4" ht="35.25" customHeight="1">
      <c r="A25" s="12">
        <v>310</v>
      </c>
      <c r="B25" s="29" t="s">
        <v>12</v>
      </c>
      <c r="C25" s="30"/>
      <c r="D25" s="5">
        <v>143958.5</v>
      </c>
    </row>
    <row r="26" spans="1:6" ht="20.25" customHeight="1">
      <c r="A26" s="6"/>
      <c r="B26" s="40" t="s">
        <v>9</v>
      </c>
      <c r="C26" s="41"/>
      <c r="D26" s="3">
        <f>SUM(D24:D25)</f>
        <v>442541.5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237946.29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4550</v>
      </c>
    </row>
    <row r="33" spans="1:4" ht="21" customHeight="1">
      <c r="A33" s="6">
        <v>340</v>
      </c>
      <c r="B33" s="16" t="s">
        <v>7</v>
      </c>
      <c r="C33" s="17"/>
      <c r="D33" s="5">
        <v>8752851.22</v>
      </c>
    </row>
    <row r="34" spans="1:4" ht="21" customHeight="1">
      <c r="A34" s="6">
        <v>222.226</v>
      </c>
      <c r="B34" s="16" t="s">
        <v>8</v>
      </c>
      <c r="C34" s="17"/>
      <c r="D34" s="5">
        <v>155029.19</v>
      </c>
    </row>
    <row r="35" spans="1:4" ht="21" customHeight="1">
      <c r="A35" s="6">
        <v>310</v>
      </c>
      <c r="B35" s="16" t="s">
        <v>12</v>
      </c>
      <c r="C35" s="17"/>
      <c r="D35" s="5">
        <v>106389</v>
      </c>
    </row>
    <row r="36" spans="1:4" ht="21" customHeight="1">
      <c r="A36" s="6">
        <v>290.212</v>
      </c>
      <c r="B36" s="16" t="s">
        <v>13</v>
      </c>
      <c r="C36" s="17"/>
      <c r="D36" s="5">
        <v>6081.42</v>
      </c>
    </row>
    <row r="37" spans="1:4" ht="22.5" customHeight="1">
      <c r="A37" s="4"/>
      <c r="B37" s="18" t="s">
        <v>9</v>
      </c>
      <c r="C37" s="19"/>
      <c r="D37" s="3">
        <f>SUM(D32:D36)</f>
        <v>9024900.83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3">
      <selection activeCell="A16" sqref="A16:IV1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64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21363917.85</v>
      </c>
    </row>
    <row r="9" spans="1:4" ht="38.25" customHeight="1">
      <c r="A9" s="6">
        <v>212</v>
      </c>
      <c r="B9" s="38" t="s">
        <v>25</v>
      </c>
      <c r="C9" s="39"/>
      <c r="D9" s="5">
        <v>24075</v>
      </c>
    </row>
    <row r="10" spans="1:4" ht="38.25" customHeight="1">
      <c r="A10" s="6">
        <v>214</v>
      </c>
      <c r="B10" s="38" t="s">
        <v>23</v>
      </c>
      <c r="C10" s="39"/>
      <c r="D10" s="5">
        <v>280458.6</v>
      </c>
    </row>
    <row r="11" spans="1:4" ht="24" customHeight="1">
      <c r="A11" s="6">
        <v>221.223</v>
      </c>
      <c r="B11" s="29" t="s">
        <v>5</v>
      </c>
      <c r="C11" s="30"/>
      <c r="D11" s="5">
        <v>1094704.37</v>
      </c>
    </row>
    <row r="12" spans="1:4" ht="24" customHeight="1">
      <c r="A12" s="6">
        <v>222</v>
      </c>
      <c r="B12" s="29" t="s">
        <v>24</v>
      </c>
      <c r="C12" s="30"/>
      <c r="D12" s="5">
        <v>10000</v>
      </c>
    </row>
    <row r="13" spans="1:4" ht="21.75" customHeight="1">
      <c r="A13" s="6">
        <v>225</v>
      </c>
      <c r="B13" s="29" t="s">
        <v>6</v>
      </c>
      <c r="C13" s="30"/>
      <c r="D13" s="5">
        <v>460176</v>
      </c>
    </row>
    <row r="14" spans="1:4" ht="21.75" customHeight="1">
      <c r="A14" s="6">
        <v>226</v>
      </c>
      <c r="B14" s="29" t="s">
        <v>8</v>
      </c>
      <c r="C14" s="30"/>
      <c r="D14" s="5">
        <v>165321.6</v>
      </c>
    </row>
    <row r="15" spans="1:4" ht="36" customHeight="1">
      <c r="A15" s="6">
        <v>266</v>
      </c>
      <c r="B15" s="38" t="s">
        <v>14</v>
      </c>
      <c r="C15" s="42"/>
      <c r="D15" s="5">
        <v>63639.28</v>
      </c>
    </row>
    <row r="16" spans="1:4" ht="21.75" customHeight="1">
      <c r="A16" s="6">
        <v>290</v>
      </c>
      <c r="B16" s="29" t="s">
        <v>13</v>
      </c>
      <c r="C16" s="30"/>
      <c r="D16" s="5">
        <v>188967.47</v>
      </c>
    </row>
    <row r="17" spans="1:4" ht="21.75" customHeight="1">
      <c r="A17" s="6">
        <v>310</v>
      </c>
      <c r="B17" s="29" t="s">
        <v>12</v>
      </c>
      <c r="C17" s="30"/>
      <c r="D17" s="5">
        <v>59550</v>
      </c>
    </row>
    <row r="18" spans="1:4" ht="21.75" customHeight="1">
      <c r="A18" s="6">
        <v>340</v>
      </c>
      <c r="B18" s="29" t="s">
        <v>7</v>
      </c>
      <c r="C18" s="30"/>
      <c r="D18" s="5">
        <v>77448</v>
      </c>
    </row>
    <row r="19" spans="1:6" s="9" customFormat="1" ht="18.75" customHeight="1">
      <c r="A19" s="4"/>
      <c r="B19" s="40" t="s">
        <v>9</v>
      </c>
      <c r="C19" s="41"/>
      <c r="D19" s="3">
        <f>SUM(D8:D18)</f>
        <v>23788258.170000006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35.25" customHeight="1">
      <c r="A25" s="12">
        <v>310</v>
      </c>
      <c r="B25" s="29" t="s">
        <v>12</v>
      </c>
      <c r="C25" s="30"/>
      <c r="D25" s="5">
        <v>84300</v>
      </c>
    </row>
    <row r="26" spans="1:6" ht="20.25" customHeight="1">
      <c r="A26" s="6"/>
      <c r="B26" s="40" t="s">
        <v>9</v>
      </c>
      <c r="C26" s="41"/>
      <c r="D26" s="3">
        <f>SUM(D25:D25)</f>
        <v>84300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165951.5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340</v>
      </c>
      <c r="B32" s="16" t="s">
        <v>7</v>
      </c>
      <c r="C32" s="17"/>
      <c r="D32" s="5">
        <v>4713496</v>
      </c>
    </row>
    <row r="33" spans="1:4" ht="21" customHeight="1">
      <c r="A33" s="6">
        <v>222.226</v>
      </c>
      <c r="B33" s="16" t="s">
        <v>8</v>
      </c>
      <c r="C33" s="17"/>
      <c r="D33" s="5">
        <v>158834.93</v>
      </c>
    </row>
    <row r="34" spans="1:4" ht="21" customHeight="1">
      <c r="A34" s="6">
        <v>310</v>
      </c>
      <c r="B34" s="16" t="s">
        <v>12</v>
      </c>
      <c r="C34" s="17"/>
      <c r="D34" s="5">
        <v>141659</v>
      </c>
    </row>
    <row r="35" spans="1:4" ht="21" customHeight="1">
      <c r="A35" s="6">
        <v>290.212</v>
      </c>
      <c r="B35" s="16" t="s">
        <v>13</v>
      </c>
      <c r="C35" s="17"/>
      <c r="D35" s="5">
        <v>2471.69</v>
      </c>
    </row>
    <row r="36" spans="1:4" ht="22.5" customHeight="1">
      <c r="A36" s="4"/>
      <c r="B36" s="18" t="s">
        <v>9</v>
      </c>
      <c r="C36" s="19"/>
      <c r="D36" s="3">
        <f>SUM(D32:D35)</f>
        <v>5016461.62</v>
      </c>
    </row>
    <row r="37" spans="1:4" ht="33">
      <c r="A37" s="13" t="s">
        <v>19</v>
      </c>
      <c r="B37" s="44"/>
      <c r="C37" s="45"/>
      <c r="D37" s="25">
        <v>207729.73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2:D22"/>
    <mergeCell ref="B23:C23"/>
    <mergeCell ref="B24:C24"/>
    <mergeCell ref="A41:B41"/>
    <mergeCell ref="A43:B43"/>
    <mergeCell ref="A29:D29"/>
    <mergeCell ref="B37:C37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8">
      <selection activeCell="A32" sqref="A32:IV3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65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12277825.25+3859541.27+13639253.08+4353350</f>
        <v>34129969.6</v>
      </c>
    </row>
    <row r="9" spans="1:4" ht="38.25" customHeight="1">
      <c r="A9" s="6">
        <v>212</v>
      </c>
      <c r="B9" s="38" t="s">
        <v>25</v>
      </c>
      <c r="C9" s="39"/>
      <c r="D9" s="5">
        <v>48150</v>
      </c>
    </row>
    <row r="10" spans="1:4" ht="38.25" customHeight="1">
      <c r="A10" s="6">
        <v>214</v>
      </c>
      <c r="B10" s="38" t="s">
        <v>23</v>
      </c>
      <c r="C10" s="39"/>
      <c r="D10" s="5">
        <v>330955.76</v>
      </c>
    </row>
    <row r="11" spans="1:4" ht="24" customHeight="1">
      <c r="A11" s="6">
        <v>221.223</v>
      </c>
      <c r="B11" s="29" t="s">
        <v>5</v>
      </c>
      <c r="C11" s="30"/>
      <c r="D11" s="5">
        <f>48000+202947.41+2078101.63</f>
        <v>2329049.04</v>
      </c>
    </row>
    <row r="12" spans="1:4" ht="21.75" customHeight="1">
      <c r="A12" s="6">
        <v>225</v>
      </c>
      <c r="B12" s="29" t="s">
        <v>6</v>
      </c>
      <c r="C12" s="30"/>
      <c r="D12" s="5">
        <v>361407.05</v>
      </c>
    </row>
    <row r="13" spans="1:4" ht="21.75" customHeight="1">
      <c r="A13" s="6">
        <v>226</v>
      </c>
      <c r="B13" s="29" t="s">
        <v>8</v>
      </c>
      <c r="C13" s="30"/>
      <c r="D13" s="5">
        <v>74192.2</v>
      </c>
    </row>
    <row r="14" spans="1:4" ht="36" customHeight="1">
      <c r="A14" s="6">
        <v>266</v>
      </c>
      <c r="B14" s="38" t="s">
        <v>14</v>
      </c>
      <c r="C14" s="42"/>
      <c r="D14" s="5">
        <f>83324.67+32038.7</f>
        <v>115363.37</v>
      </c>
    </row>
    <row r="15" spans="1:4" ht="21.75" customHeight="1">
      <c r="A15" s="6">
        <v>290</v>
      </c>
      <c r="B15" s="29" t="s">
        <v>13</v>
      </c>
      <c r="C15" s="30"/>
      <c r="D15" s="5">
        <f>756939+171910.24+1210.04</f>
        <v>930059.28</v>
      </c>
    </row>
    <row r="16" spans="1:4" ht="21.75" customHeight="1">
      <c r="A16" s="6">
        <v>310</v>
      </c>
      <c r="B16" s="29" t="s">
        <v>12</v>
      </c>
      <c r="C16" s="30"/>
      <c r="D16" s="5">
        <v>67860</v>
      </c>
    </row>
    <row r="17" spans="1:4" ht="21.75" customHeight="1">
      <c r="A17" s="6">
        <v>340</v>
      </c>
      <c r="B17" s="29" t="s">
        <v>7</v>
      </c>
      <c r="C17" s="30"/>
      <c r="D17" s="5">
        <f>34530+40000+29260+34719</f>
        <v>138509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38525515.3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224780</v>
      </c>
    </row>
    <row r="25" spans="1:4" ht="35.25" customHeight="1">
      <c r="A25" s="12">
        <v>310</v>
      </c>
      <c r="B25" s="29" t="s">
        <v>12</v>
      </c>
      <c r="C25" s="30"/>
      <c r="D25" s="5">
        <v>132930</v>
      </c>
    </row>
    <row r="26" spans="1:6" ht="20.25" customHeight="1">
      <c r="A26" s="6"/>
      <c r="B26" s="40" t="s">
        <v>9</v>
      </c>
      <c r="C26" s="41"/>
      <c r="D26" s="3">
        <f>SUM(D24:D25)</f>
        <v>357710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80886.47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4402.25</v>
      </c>
    </row>
    <row r="33" spans="1:4" ht="21" customHeight="1">
      <c r="A33" s="6">
        <v>340</v>
      </c>
      <c r="B33" s="16" t="s">
        <v>7</v>
      </c>
      <c r="C33" s="17"/>
      <c r="D33" s="5">
        <v>7137049.17</v>
      </c>
    </row>
    <row r="34" spans="1:4" ht="21" customHeight="1">
      <c r="A34" s="6">
        <v>222.226</v>
      </c>
      <c r="B34" s="16" t="s">
        <v>8</v>
      </c>
      <c r="C34" s="17"/>
      <c r="D34" s="5">
        <v>161290.79</v>
      </c>
    </row>
    <row r="35" spans="1:4" ht="21" customHeight="1">
      <c r="A35" s="6">
        <v>310</v>
      </c>
      <c r="B35" s="16" t="s">
        <v>12</v>
      </c>
      <c r="C35" s="17"/>
      <c r="D35" s="5">
        <v>78133.4</v>
      </c>
    </row>
    <row r="36" spans="1:4" ht="21" customHeight="1">
      <c r="A36" s="6">
        <v>290.212</v>
      </c>
      <c r="B36" s="16" t="s">
        <v>13</v>
      </c>
      <c r="C36" s="17"/>
      <c r="D36" s="5">
        <v>3378.91</v>
      </c>
    </row>
    <row r="37" spans="1:4" ht="22.5" customHeight="1">
      <c r="A37" s="4"/>
      <c r="B37" s="18" t="s">
        <v>9</v>
      </c>
      <c r="C37" s="19"/>
      <c r="D37" s="3">
        <f>SUM(D32:D36)</f>
        <v>7384254.5200000005</v>
      </c>
    </row>
    <row r="38" spans="1:4" ht="33">
      <c r="A38" s="13" t="s">
        <v>19</v>
      </c>
      <c r="B38" s="44"/>
      <c r="C38" s="45"/>
      <c r="D38" s="25">
        <v>77736.34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38669794.36</v>
      </c>
    </row>
    <row r="9" spans="1:4" ht="38.25" customHeight="1">
      <c r="A9" s="6">
        <v>214</v>
      </c>
      <c r="B9" s="38" t="s">
        <v>23</v>
      </c>
      <c r="C9" s="39"/>
      <c r="D9" s="5">
        <v>518685.22</v>
      </c>
    </row>
    <row r="10" spans="1:4" ht="24" customHeight="1">
      <c r="A10" s="6">
        <v>221.223</v>
      </c>
      <c r="B10" s="29" t="s">
        <v>5</v>
      </c>
      <c r="C10" s="30"/>
      <c r="D10" s="5">
        <v>1954652.67</v>
      </c>
    </row>
    <row r="11" spans="1:4" ht="21.75" customHeight="1">
      <c r="A11" s="6">
        <v>225</v>
      </c>
      <c r="B11" s="29" t="s">
        <v>6</v>
      </c>
      <c r="C11" s="30"/>
      <c r="D11" s="5">
        <v>306036.11</v>
      </c>
    </row>
    <row r="12" spans="1:4" ht="21.75" customHeight="1">
      <c r="A12" s="6">
        <v>226</v>
      </c>
      <c r="B12" s="29" t="s">
        <v>8</v>
      </c>
      <c r="C12" s="30"/>
      <c r="D12" s="5">
        <v>198822</v>
      </c>
    </row>
    <row r="13" spans="1:4" ht="36" customHeight="1">
      <c r="A13" s="6">
        <v>266</v>
      </c>
      <c r="B13" s="38" t="s">
        <v>14</v>
      </c>
      <c r="C13" s="42"/>
      <c r="D13" s="5">
        <v>88351.84</v>
      </c>
    </row>
    <row r="14" spans="1:4" ht="21.75" customHeight="1">
      <c r="A14" s="6">
        <v>290</v>
      </c>
      <c r="B14" s="29" t="s">
        <v>13</v>
      </c>
      <c r="C14" s="30"/>
      <c r="D14" s="5">
        <v>429755.08</v>
      </c>
    </row>
    <row r="15" spans="1:4" ht="21.75" customHeight="1">
      <c r="A15" s="6">
        <v>310</v>
      </c>
      <c r="B15" s="29" t="s">
        <v>12</v>
      </c>
      <c r="C15" s="30"/>
      <c r="D15" s="5">
        <v>104929</v>
      </c>
    </row>
    <row r="16" spans="1:4" ht="21.75" customHeight="1">
      <c r="A16" s="6">
        <v>340</v>
      </c>
      <c r="B16" s="29" t="s">
        <v>7</v>
      </c>
      <c r="C16" s="30"/>
      <c r="D16" s="5">
        <v>101417.97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42372444.25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348799.02</v>
      </c>
    </row>
    <row r="24" spans="1:6" ht="20.25" customHeight="1">
      <c r="A24" s="6"/>
      <c r="B24" s="40" t="s">
        <v>9</v>
      </c>
      <c r="C24" s="41"/>
      <c r="D24" s="3">
        <f>SUM(D23:D23)</f>
        <v>348799.02</v>
      </c>
      <c r="F24" s="14"/>
    </row>
    <row r="25" spans="1:4" ht="33">
      <c r="A25" s="13" t="s">
        <v>19</v>
      </c>
      <c r="B25" s="43"/>
      <c r="C25" s="43"/>
      <c r="D25" s="25">
        <v>0</v>
      </c>
    </row>
    <row r="26" spans="1:4" ht="16.5">
      <c r="A26" s="26"/>
      <c r="B26" s="27"/>
      <c r="C26" s="27"/>
      <c r="D26" s="28"/>
    </row>
    <row r="27" spans="1:9" ht="34.5" customHeight="1">
      <c r="A27" s="48" t="s">
        <v>79</v>
      </c>
      <c r="B27" s="48"/>
      <c r="C27" s="48"/>
      <c r="D27" s="48"/>
      <c r="I27" s="8"/>
    </row>
    <row r="28" spans="1:4" ht="34.5" customHeight="1">
      <c r="A28" s="13" t="s">
        <v>18</v>
      </c>
      <c r="B28" s="22"/>
      <c r="C28" s="23"/>
      <c r="D28" s="24">
        <v>88585.24</v>
      </c>
    </row>
    <row r="29" spans="1:4" ht="24.75" customHeight="1">
      <c r="A29" s="7" t="s">
        <v>0</v>
      </c>
      <c r="B29" s="20" t="s">
        <v>1</v>
      </c>
      <c r="C29" s="21"/>
      <c r="D29" s="7" t="s">
        <v>2</v>
      </c>
    </row>
    <row r="30" spans="1:4" ht="21" customHeight="1">
      <c r="A30" s="6">
        <v>225</v>
      </c>
      <c r="B30" s="16" t="s">
        <v>6</v>
      </c>
      <c r="C30" s="17"/>
      <c r="D30" s="5">
        <v>172565.62</v>
      </c>
    </row>
    <row r="31" spans="1:4" ht="21" customHeight="1">
      <c r="A31" s="6">
        <v>340</v>
      </c>
      <c r="B31" s="16" t="s">
        <v>7</v>
      </c>
      <c r="C31" s="17"/>
      <c r="D31" s="5">
        <v>7299070.72</v>
      </c>
    </row>
    <row r="32" spans="1:4" ht="21" customHeight="1">
      <c r="A32" s="6">
        <v>222.226</v>
      </c>
      <c r="B32" s="16" t="s">
        <v>8</v>
      </c>
      <c r="C32" s="17"/>
      <c r="D32" s="5">
        <v>382732.07</v>
      </c>
    </row>
    <row r="33" spans="1:4" ht="21" customHeight="1">
      <c r="A33" s="6">
        <v>290.212</v>
      </c>
      <c r="B33" s="16" t="s">
        <v>13</v>
      </c>
      <c r="C33" s="17"/>
      <c r="D33" s="5">
        <v>12820.32</v>
      </c>
    </row>
    <row r="34" spans="1:4" ht="22.5" customHeight="1">
      <c r="A34" s="4"/>
      <c r="B34" s="18" t="s">
        <v>9</v>
      </c>
      <c r="C34" s="19"/>
      <c r="D34" s="3">
        <f>SUM(D30:D33)</f>
        <v>7867188.73</v>
      </c>
    </row>
    <row r="35" spans="1:4" ht="33">
      <c r="A35" s="13" t="s">
        <v>19</v>
      </c>
      <c r="B35" s="44"/>
      <c r="C35" s="45"/>
      <c r="D35" s="25"/>
    </row>
    <row r="38" ht="33" customHeight="1"/>
    <row r="39" spans="1:5" ht="36" customHeight="1">
      <c r="A39" s="46"/>
      <c r="B39" s="46"/>
      <c r="C39" s="11"/>
      <c r="D39" s="11"/>
      <c r="E39" s="11"/>
    </row>
    <row r="40" ht="36" customHeight="1"/>
    <row r="41" spans="1:2" ht="13.5">
      <c r="A41" s="47"/>
      <c r="B41" s="47"/>
    </row>
  </sheetData>
  <sheetProtection/>
  <mergeCells count="26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39:B39"/>
    <mergeCell ref="A41:B41"/>
    <mergeCell ref="A27:D27"/>
    <mergeCell ref="B35:C35"/>
    <mergeCell ref="B23:C23"/>
    <mergeCell ref="B24:C24"/>
    <mergeCell ref="B25:C25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67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32116950.15</v>
      </c>
    </row>
    <row r="9" spans="1:4" ht="38.25" customHeight="1">
      <c r="A9" s="6">
        <v>212</v>
      </c>
      <c r="B9" s="38" t="s">
        <v>25</v>
      </c>
      <c r="C9" s="39"/>
      <c r="D9" s="5">
        <v>24075</v>
      </c>
    </row>
    <row r="10" spans="1:4" ht="38.25" customHeight="1">
      <c r="A10" s="6">
        <v>214</v>
      </c>
      <c r="B10" s="38" t="s">
        <v>23</v>
      </c>
      <c r="C10" s="39"/>
      <c r="D10" s="5">
        <v>253244.1</v>
      </c>
    </row>
    <row r="11" spans="1:4" ht="24" customHeight="1">
      <c r="A11" s="6">
        <v>221.223</v>
      </c>
      <c r="B11" s="29" t="s">
        <v>5</v>
      </c>
      <c r="C11" s="30"/>
      <c r="D11" s="5">
        <v>1944536.06</v>
      </c>
    </row>
    <row r="12" spans="1:4" ht="21.75" customHeight="1">
      <c r="A12" s="6">
        <v>225</v>
      </c>
      <c r="B12" s="29" t="s">
        <v>6</v>
      </c>
      <c r="C12" s="30"/>
      <c r="D12" s="5">
        <v>501328.58</v>
      </c>
    </row>
    <row r="13" spans="1:4" ht="21.75" customHeight="1">
      <c r="A13" s="6">
        <v>226</v>
      </c>
      <c r="B13" s="29" t="s">
        <v>8</v>
      </c>
      <c r="C13" s="30"/>
      <c r="D13" s="5">
        <v>321091.6</v>
      </c>
    </row>
    <row r="14" spans="1:4" ht="36" customHeight="1">
      <c r="A14" s="6">
        <v>266</v>
      </c>
      <c r="B14" s="38" t="s">
        <v>14</v>
      </c>
      <c r="C14" s="42"/>
      <c r="D14" s="5">
        <v>135379.75</v>
      </c>
    </row>
    <row r="15" spans="1:4" ht="21.75" customHeight="1">
      <c r="A15" s="6">
        <v>290</v>
      </c>
      <c r="B15" s="29" t="s">
        <v>13</v>
      </c>
      <c r="C15" s="30"/>
      <c r="D15" s="5">
        <v>423692.73</v>
      </c>
    </row>
    <row r="16" spans="1:4" ht="21.75" customHeight="1">
      <c r="A16" s="6">
        <v>310</v>
      </c>
      <c r="B16" s="29" t="s">
        <v>12</v>
      </c>
      <c r="C16" s="30"/>
      <c r="D16" s="5">
        <v>46900</v>
      </c>
    </row>
    <row r="17" spans="1:4" ht="21.75" customHeight="1">
      <c r="A17" s="6">
        <v>340</v>
      </c>
      <c r="B17" s="29" t="s">
        <v>7</v>
      </c>
      <c r="C17" s="30"/>
      <c r="D17" s="5">
        <v>191463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35958660.97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269860</v>
      </c>
    </row>
    <row r="25" spans="1:4" ht="35.25" customHeight="1">
      <c r="A25" s="12">
        <v>310</v>
      </c>
      <c r="B25" s="29" t="s">
        <v>12</v>
      </c>
      <c r="C25" s="30"/>
      <c r="D25" s="5">
        <v>156518.4</v>
      </c>
    </row>
    <row r="26" spans="1:6" ht="20.25" customHeight="1">
      <c r="A26" s="6"/>
      <c r="B26" s="40" t="s">
        <v>9</v>
      </c>
      <c r="C26" s="41"/>
      <c r="D26" s="3">
        <f>SUM(D24:D25)</f>
        <v>426378.4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41050</v>
      </c>
    </row>
    <row r="33" spans="1:4" ht="21" customHeight="1">
      <c r="A33" s="6">
        <v>340</v>
      </c>
      <c r="B33" s="16" t="s">
        <v>7</v>
      </c>
      <c r="C33" s="17"/>
      <c r="D33" s="5">
        <v>6030580.93</v>
      </c>
    </row>
    <row r="34" spans="1:4" ht="21" customHeight="1">
      <c r="A34" s="6">
        <v>222.226</v>
      </c>
      <c r="B34" s="16" t="s">
        <v>8</v>
      </c>
      <c r="C34" s="17"/>
      <c r="D34" s="5">
        <v>150096.38</v>
      </c>
    </row>
    <row r="35" spans="1:4" ht="21" customHeight="1">
      <c r="A35" s="6">
        <v>310</v>
      </c>
      <c r="B35" s="16" t="s">
        <v>12</v>
      </c>
      <c r="C35" s="17"/>
      <c r="D35" s="5">
        <v>0</v>
      </c>
    </row>
    <row r="36" spans="1:4" ht="21" customHeight="1">
      <c r="A36" s="6">
        <v>290.212</v>
      </c>
      <c r="B36" s="16" t="s">
        <v>13</v>
      </c>
      <c r="C36" s="17"/>
      <c r="D36" s="5">
        <v>4567.83</v>
      </c>
    </row>
    <row r="37" spans="1:4" ht="22.5" customHeight="1">
      <c r="A37" s="4"/>
      <c r="B37" s="18" t="s">
        <v>9</v>
      </c>
      <c r="C37" s="19"/>
      <c r="D37" s="3">
        <f>SUM(D32:D36)</f>
        <v>6226295.14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5">
      <selection activeCell="D32" sqref="D3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68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38395365.4</v>
      </c>
    </row>
    <row r="9" spans="1:4" ht="38.25" customHeight="1">
      <c r="A9" s="6">
        <v>212</v>
      </c>
      <c r="B9" s="38" t="s">
        <v>25</v>
      </c>
      <c r="C9" s="39"/>
      <c r="D9" s="5">
        <v>24075</v>
      </c>
    </row>
    <row r="10" spans="1:4" ht="38.25" customHeight="1">
      <c r="A10" s="6">
        <v>214</v>
      </c>
      <c r="B10" s="38" t="s">
        <v>23</v>
      </c>
      <c r="C10" s="39"/>
      <c r="D10" s="5">
        <v>153382.9</v>
      </c>
    </row>
    <row r="11" spans="1:4" ht="24" customHeight="1">
      <c r="A11" s="6">
        <v>221.223</v>
      </c>
      <c r="B11" s="29" t="s">
        <v>5</v>
      </c>
      <c r="C11" s="30"/>
      <c r="D11" s="5">
        <v>2244328.54</v>
      </c>
    </row>
    <row r="12" spans="1:4" ht="21.75" customHeight="1">
      <c r="A12" s="6">
        <v>225</v>
      </c>
      <c r="B12" s="29" t="s">
        <v>6</v>
      </c>
      <c r="C12" s="30"/>
      <c r="D12" s="5">
        <v>328027.1</v>
      </c>
    </row>
    <row r="13" spans="1:4" ht="21.75" customHeight="1">
      <c r="A13" s="6">
        <v>226</v>
      </c>
      <c r="B13" s="29" t="s">
        <v>8</v>
      </c>
      <c r="C13" s="30"/>
      <c r="D13" s="5">
        <v>660904.2</v>
      </c>
    </row>
    <row r="14" spans="1:4" ht="36" customHeight="1">
      <c r="A14" s="6">
        <v>266</v>
      </c>
      <c r="B14" s="38" t="s">
        <v>14</v>
      </c>
      <c r="C14" s="42"/>
      <c r="D14" s="5">
        <v>69165.26</v>
      </c>
    </row>
    <row r="15" spans="1:4" ht="21.75" customHeight="1">
      <c r="A15" s="6">
        <v>290</v>
      </c>
      <c r="B15" s="29" t="s">
        <v>13</v>
      </c>
      <c r="C15" s="30"/>
      <c r="D15" s="5">
        <v>532433.22</v>
      </c>
    </row>
    <row r="16" spans="1:4" ht="21.75" customHeight="1">
      <c r="A16" s="6">
        <v>310</v>
      </c>
      <c r="B16" s="29" t="s">
        <v>12</v>
      </c>
      <c r="C16" s="30"/>
      <c r="D16" s="5">
        <v>30200</v>
      </c>
    </row>
    <row r="17" spans="1:4" ht="21.75" customHeight="1">
      <c r="A17" s="6">
        <v>340</v>
      </c>
      <c r="B17" s="29" t="s">
        <v>7</v>
      </c>
      <c r="C17" s="30"/>
      <c r="D17" s="5">
        <v>261990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42699871.62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287570</v>
      </c>
    </row>
    <row r="25" spans="1:4" ht="35.25" customHeight="1">
      <c r="A25" s="12">
        <v>310</v>
      </c>
      <c r="B25" s="29" t="s">
        <v>12</v>
      </c>
      <c r="C25" s="30"/>
      <c r="D25" s="5">
        <v>170070</v>
      </c>
    </row>
    <row r="26" spans="1:6" ht="20.25" customHeight="1">
      <c r="A26" s="6"/>
      <c r="B26" s="40" t="s">
        <v>9</v>
      </c>
      <c r="C26" s="41"/>
      <c r="D26" s="3">
        <f>SUM(D24:D25)</f>
        <v>457640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3226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25828</v>
      </c>
    </row>
    <row r="33" spans="1:4" ht="21" customHeight="1">
      <c r="A33" s="6">
        <v>340</v>
      </c>
      <c r="B33" s="16" t="s">
        <v>7</v>
      </c>
      <c r="C33" s="17"/>
      <c r="D33" s="5">
        <v>8162411.3</v>
      </c>
    </row>
    <row r="34" spans="1:4" ht="21" customHeight="1">
      <c r="A34" s="6">
        <v>222.226</v>
      </c>
      <c r="B34" s="16" t="s">
        <v>8</v>
      </c>
      <c r="C34" s="17"/>
      <c r="D34" s="5">
        <v>475308.36</v>
      </c>
    </row>
    <row r="35" spans="1:4" ht="21" customHeight="1">
      <c r="A35" s="6">
        <v>310</v>
      </c>
      <c r="B35" s="16" t="s">
        <v>12</v>
      </c>
      <c r="C35" s="17"/>
      <c r="D35" s="5">
        <v>263942.6</v>
      </c>
    </row>
    <row r="36" spans="1:4" ht="21" customHeight="1">
      <c r="A36" s="6">
        <v>290.212</v>
      </c>
      <c r="B36" s="16" t="s">
        <v>13</v>
      </c>
      <c r="C36" s="17"/>
      <c r="D36" s="5">
        <v>2805.94</v>
      </c>
    </row>
    <row r="37" spans="1:4" ht="22.5" customHeight="1">
      <c r="A37" s="4"/>
      <c r="B37" s="18" t="s">
        <v>9</v>
      </c>
      <c r="C37" s="19"/>
      <c r="D37" s="3">
        <f>SUM(D32:D36)</f>
        <v>8930296.2</v>
      </c>
    </row>
    <row r="38" spans="1:4" ht="33">
      <c r="A38" s="13" t="s">
        <v>19</v>
      </c>
      <c r="B38" s="44"/>
      <c r="C38" s="45"/>
      <c r="D38" s="25">
        <v>3397.68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3">
      <selection activeCell="A15" sqref="A15:IV1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69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38172699.25</v>
      </c>
    </row>
    <row r="9" spans="1:4" ht="38.25" customHeight="1">
      <c r="A9" s="6">
        <v>212</v>
      </c>
      <c r="B9" s="38" t="s">
        <v>25</v>
      </c>
      <c r="C9" s="39"/>
      <c r="D9" s="5">
        <v>48150</v>
      </c>
    </row>
    <row r="10" spans="1:4" ht="38.25" customHeight="1">
      <c r="A10" s="6">
        <v>214</v>
      </c>
      <c r="B10" s="38" t="s">
        <v>23</v>
      </c>
      <c r="C10" s="39"/>
      <c r="D10" s="5">
        <v>194420.1</v>
      </c>
    </row>
    <row r="11" spans="1:4" ht="24" customHeight="1">
      <c r="A11" s="6">
        <v>221.223</v>
      </c>
      <c r="B11" s="29" t="s">
        <v>5</v>
      </c>
      <c r="C11" s="30"/>
      <c r="D11" s="5">
        <v>1871458.41</v>
      </c>
    </row>
    <row r="12" spans="1:4" ht="21.75" customHeight="1">
      <c r="A12" s="6">
        <v>225</v>
      </c>
      <c r="B12" s="29" t="s">
        <v>6</v>
      </c>
      <c r="C12" s="30"/>
      <c r="D12" s="5">
        <v>487163.04</v>
      </c>
    </row>
    <row r="13" spans="1:4" ht="21.75" customHeight="1">
      <c r="A13" s="6">
        <v>226</v>
      </c>
      <c r="B13" s="29" t="s">
        <v>8</v>
      </c>
      <c r="C13" s="30"/>
      <c r="D13" s="5">
        <v>147277.4</v>
      </c>
    </row>
    <row r="14" spans="1:4" ht="36" customHeight="1">
      <c r="A14" s="6">
        <v>266</v>
      </c>
      <c r="B14" s="38" t="s">
        <v>14</v>
      </c>
      <c r="C14" s="42"/>
      <c r="D14" s="5">
        <v>157665.2</v>
      </c>
    </row>
    <row r="15" spans="1:4" ht="21.75" customHeight="1">
      <c r="A15" s="6">
        <v>290</v>
      </c>
      <c r="B15" s="29" t="s">
        <v>13</v>
      </c>
      <c r="C15" s="30"/>
      <c r="D15" s="5">
        <v>381243.25</v>
      </c>
    </row>
    <row r="16" spans="1:4" ht="21.75" customHeight="1">
      <c r="A16" s="6">
        <v>310</v>
      </c>
      <c r="B16" s="29" t="s">
        <v>12</v>
      </c>
      <c r="C16" s="30"/>
      <c r="D16" s="5">
        <v>48100</v>
      </c>
    </row>
    <row r="17" spans="1:4" ht="21.75" customHeight="1">
      <c r="A17" s="6">
        <v>340</v>
      </c>
      <c r="B17" s="29" t="s">
        <v>7</v>
      </c>
      <c r="C17" s="30"/>
      <c r="D17" s="5">
        <v>355442.7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41863619.35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164138.87</v>
      </c>
    </row>
    <row r="25" spans="1:4" ht="35.25" customHeight="1">
      <c r="A25" s="12">
        <v>310</v>
      </c>
      <c r="B25" s="29" t="s">
        <v>12</v>
      </c>
      <c r="C25" s="30"/>
      <c r="D25" s="5">
        <v>117810</v>
      </c>
    </row>
    <row r="26" spans="1:6" ht="20.25" customHeight="1">
      <c r="A26" s="6"/>
      <c r="B26" s="40" t="s">
        <v>9</v>
      </c>
      <c r="C26" s="41"/>
      <c r="D26" s="3">
        <f>SUM(D24:D25)</f>
        <v>281948.87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133875.68</v>
      </c>
    </row>
    <row r="33" spans="1:4" ht="21" customHeight="1">
      <c r="A33" s="6">
        <v>340</v>
      </c>
      <c r="B33" s="16" t="s">
        <v>7</v>
      </c>
      <c r="C33" s="17"/>
      <c r="D33" s="5">
        <v>7837536.12</v>
      </c>
    </row>
    <row r="34" spans="1:4" ht="21" customHeight="1">
      <c r="A34" s="6">
        <v>222.226</v>
      </c>
      <c r="B34" s="16" t="s">
        <v>8</v>
      </c>
      <c r="C34" s="17"/>
      <c r="D34" s="5">
        <v>273447.71</v>
      </c>
    </row>
    <row r="35" spans="1:4" ht="21" customHeight="1">
      <c r="A35" s="6">
        <v>310</v>
      </c>
      <c r="B35" s="16" t="s">
        <v>12</v>
      </c>
      <c r="C35" s="17"/>
      <c r="D35" s="5">
        <v>74780.81</v>
      </c>
    </row>
    <row r="36" spans="1:4" ht="21" customHeight="1">
      <c r="A36" s="6">
        <v>290.212</v>
      </c>
      <c r="B36" s="16" t="s">
        <v>13</v>
      </c>
      <c r="C36" s="17"/>
      <c r="D36" s="5">
        <v>5528.9</v>
      </c>
    </row>
    <row r="37" spans="1:4" ht="22.5" customHeight="1">
      <c r="A37" s="4"/>
      <c r="B37" s="18" t="s">
        <v>9</v>
      </c>
      <c r="C37" s="19"/>
      <c r="D37" s="3">
        <f>SUM(D32:D36)</f>
        <v>8325169.22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8">
      <selection activeCell="D39" sqref="D3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70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40241174.94</v>
      </c>
    </row>
    <row r="9" spans="1:4" ht="38.25" customHeight="1">
      <c r="A9" s="6">
        <v>212</v>
      </c>
      <c r="B9" s="38" t="s">
        <v>25</v>
      </c>
      <c r="C9" s="39"/>
      <c r="D9" s="5">
        <v>152622.92</v>
      </c>
    </row>
    <row r="10" spans="1:4" ht="38.25" customHeight="1">
      <c r="A10" s="6">
        <v>214</v>
      </c>
      <c r="B10" s="38" t="s">
        <v>23</v>
      </c>
      <c r="C10" s="39"/>
      <c r="D10" s="5">
        <v>283699.4</v>
      </c>
    </row>
    <row r="11" spans="1:4" ht="24" customHeight="1">
      <c r="A11" s="6">
        <v>221.223</v>
      </c>
      <c r="B11" s="29" t="s">
        <v>5</v>
      </c>
      <c r="C11" s="30"/>
      <c r="D11" s="5">
        <v>1963851.6</v>
      </c>
    </row>
    <row r="12" spans="1:4" ht="21.75" customHeight="1">
      <c r="A12" s="6">
        <v>225</v>
      </c>
      <c r="B12" s="29" t="s">
        <v>6</v>
      </c>
      <c r="C12" s="30"/>
      <c r="D12" s="5">
        <v>402381.25</v>
      </c>
    </row>
    <row r="13" spans="1:4" ht="21.75" customHeight="1">
      <c r="A13" s="6">
        <v>226</v>
      </c>
      <c r="B13" s="29" t="s">
        <v>8</v>
      </c>
      <c r="C13" s="30"/>
      <c r="D13" s="5">
        <v>459050.4</v>
      </c>
    </row>
    <row r="14" spans="1:4" ht="36" customHeight="1">
      <c r="A14" s="6">
        <v>266</v>
      </c>
      <c r="B14" s="38" t="s">
        <v>14</v>
      </c>
      <c r="C14" s="42"/>
      <c r="D14" s="5">
        <v>85939.81</v>
      </c>
    </row>
    <row r="15" spans="1:4" ht="21.75" customHeight="1">
      <c r="A15" s="6">
        <v>290</v>
      </c>
      <c r="B15" s="29" t="s">
        <v>13</v>
      </c>
      <c r="C15" s="30"/>
      <c r="D15" s="5">
        <v>146061</v>
      </c>
    </row>
    <row r="16" spans="1:4" ht="21.75" customHeight="1">
      <c r="A16" s="6">
        <v>310</v>
      </c>
      <c r="B16" s="29" t="s">
        <v>12</v>
      </c>
      <c r="C16" s="30"/>
      <c r="D16" s="5">
        <v>46400</v>
      </c>
    </row>
    <row r="17" spans="1:4" ht="21.75" customHeight="1">
      <c r="A17" s="6">
        <v>340</v>
      </c>
      <c r="B17" s="29" t="s">
        <v>7</v>
      </c>
      <c r="C17" s="30"/>
      <c r="D17" s="5">
        <v>179327.86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43960509.18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249000</v>
      </c>
    </row>
    <row r="25" spans="1:4" ht="35.25" customHeight="1">
      <c r="A25" s="12">
        <v>310</v>
      </c>
      <c r="B25" s="29" t="s">
        <v>12</v>
      </c>
      <c r="C25" s="30"/>
      <c r="D25" s="5">
        <v>176090</v>
      </c>
    </row>
    <row r="26" spans="1:6" ht="20.25" customHeight="1">
      <c r="A26" s="6"/>
      <c r="B26" s="40" t="s">
        <v>9</v>
      </c>
      <c r="C26" s="41"/>
      <c r="D26" s="3">
        <f>SUM(D24:D25)</f>
        <v>425090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13780</v>
      </c>
    </row>
    <row r="33" spans="1:4" ht="21" customHeight="1">
      <c r="A33" s="6">
        <v>340</v>
      </c>
      <c r="B33" s="16" t="s">
        <v>7</v>
      </c>
      <c r="C33" s="17"/>
      <c r="D33" s="5">
        <v>8415636.71</v>
      </c>
    </row>
    <row r="34" spans="1:4" ht="21" customHeight="1">
      <c r="A34" s="6">
        <v>222.226</v>
      </c>
      <c r="B34" s="16" t="s">
        <v>8</v>
      </c>
      <c r="C34" s="17"/>
      <c r="D34" s="5">
        <v>267497.74</v>
      </c>
    </row>
    <row r="35" spans="1:4" ht="21" customHeight="1">
      <c r="A35" s="6">
        <v>310</v>
      </c>
      <c r="B35" s="16" t="s">
        <v>12</v>
      </c>
      <c r="C35" s="17"/>
      <c r="D35" s="5">
        <v>55248.6</v>
      </c>
    </row>
    <row r="36" spans="1:4" ht="21" customHeight="1">
      <c r="A36" s="6">
        <v>290.212</v>
      </c>
      <c r="B36" s="16" t="s">
        <v>13</v>
      </c>
      <c r="C36" s="17"/>
      <c r="D36" s="5">
        <v>4401.51</v>
      </c>
    </row>
    <row r="37" spans="1:4" ht="22.5" customHeight="1">
      <c r="A37" s="4"/>
      <c r="B37" s="18" t="s">
        <v>9</v>
      </c>
      <c r="C37" s="19"/>
      <c r="D37" s="3">
        <f>SUM(D32:D36)</f>
        <v>8756564.56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28">
      <selection activeCell="A32" sqref="A32:IV3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71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36264200.59</v>
      </c>
    </row>
    <row r="9" spans="1:4" ht="38.25" customHeight="1">
      <c r="A9" s="6">
        <v>212</v>
      </c>
      <c r="B9" s="38" t="s">
        <v>25</v>
      </c>
      <c r="C9" s="39"/>
      <c r="D9" s="5">
        <v>33579</v>
      </c>
    </row>
    <row r="10" spans="1:4" ht="38.25" customHeight="1">
      <c r="A10" s="6">
        <v>214</v>
      </c>
      <c r="B10" s="38" t="s">
        <v>23</v>
      </c>
      <c r="C10" s="39"/>
      <c r="D10" s="5">
        <v>326752.7</v>
      </c>
    </row>
    <row r="11" spans="1:4" ht="24" customHeight="1">
      <c r="A11" s="6">
        <v>221.223</v>
      </c>
      <c r="B11" s="29" t="s">
        <v>5</v>
      </c>
      <c r="C11" s="30"/>
      <c r="D11" s="5">
        <v>2090524.55</v>
      </c>
    </row>
    <row r="12" spans="1:4" ht="21.75" customHeight="1">
      <c r="A12" s="6">
        <v>225</v>
      </c>
      <c r="B12" s="29" t="s">
        <v>6</v>
      </c>
      <c r="C12" s="30"/>
      <c r="D12" s="5">
        <v>829698.24</v>
      </c>
    </row>
    <row r="13" spans="1:4" ht="21.75" customHeight="1">
      <c r="A13" s="6">
        <v>226</v>
      </c>
      <c r="B13" s="29" t="s">
        <v>8</v>
      </c>
      <c r="C13" s="30"/>
      <c r="D13" s="5">
        <v>202951</v>
      </c>
    </row>
    <row r="14" spans="1:4" ht="36" customHeight="1">
      <c r="A14" s="6">
        <v>266</v>
      </c>
      <c r="B14" s="38" t="s">
        <v>14</v>
      </c>
      <c r="C14" s="42"/>
      <c r="D14" s="5">
        <v>130709.07</v>
      </c>
    </row>
    <row r="15" spans="1:4" ht="21.75" customHeight="1">
      <c r="A15" s="6">
        <v>290</v>
      </c>
      <c r="B15" s="29" t="s">
        <v>13</v>
      </c>
      <c r="C15" s="30"/>
      <c r="D15" s="5">
        <v>651701.02</v>
      </c>
    </row>
    <row r="16" spans="1:4" ht="21.75" customHeight="1">
      <c r="A16" s="6">
        <v>310</v>
      </c>
      <c r="B16" s="29" t="s">
        <v>12</v>
      </c>
      <c r="C16" s="30"/>
      <c r="D16" s="5">
        <v>82280</v>
      </c>
    </row>
    <row r="17" spans="1:4" ht="21.75" customHeight="1">
      <c r="A17" s="6">
        <v>340</v>
      </c>
      <c r="B17" s="29" t="s">
        <v>7</v>
      </c>
      <c r="C17" s="30"/>
      <c r="D17" s="5">
        <v>414528.68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41026924.85000001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433940</v>
      </c>
    </row>
    <row r="25" spans="1:4" ht="35.25" customHeight="1">
      <c r="A25" s="12">
        <v>310</v>
      </c>
      <c r="B25" s="29" t="s">
        <v>12</v>
      </c>
      <c r="C25" s="30"/>
      <c r="D25" s="5">
        <v>253179</v>
      </c>
    </row>
    <row r="26" spans="1:6" ht="20.25" customHeight="1">
      <c r="A26" s="6"/>
      <c r="B26" s="40" t="s">
        <v>9</v>
      </c>
      <c r="C26" s="41"/>
      <c r="D26" s="3">
        <f>SUM(D24:D25)</f>
        <v>687119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27057.24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221</v>
      </c>
      <c r="B32" s="16" t="s">
        <v>78</v>
      </c>
      <c r="C32" s="17"/>
      <c r="D32" s="5">
        <v>105.35</v>
      </c>
    </row>
    <row r="33" spans="1:4" ht="21" customHeight="1">
      <c r="A33" s="6">
        <v>225</v>
      </c>
      <c r="B33" s="16" t="s">
        <v>6</v>
      </c>
      <c r="C33" s="17"/>
      <c r="D33" s="5">
        <v>103682.95</v>
      </c>
    </row>
    <row r="34" spans="1:4" ht="21" customHeight="1">
      <c r="A34" s="6">
        <v>340</v>
      </c>
      <c r="B34" s="16" t="s">
        <v>7</v>
      </c>
      <c r="C34" s="17"/>
      <c r="D34" s="5">
        <v>5427790.18</v>
      </c>
    </row>
    <row r="35" spans="1:4" ht="21" customHeight="1">
      <c r="A35" s="6">
        <v>222.226</v>
      </c>
      <c r="B35" s="16" t="s">
        <v>8</v>
      </c>
      <c r="C35" s="17"/>
      <c r="D35" s="5">
        <v>205824.36</v>
      </c>
    </row>
    <row r="36" spans="1:4" ht="21" customHeight="1">
      <c r="A36" s="6">
        <v>310</v>
      </c>
      <c r="B36" s="16" t="s">
        <v>12</v>
      </c>
      <c r="C36" s="17"/>
      <c r="D36" s="5">
        <v>1610</v>
      </c>
    </row>
    <row r="37" spans="1:4" ht="21" customHeight="1">
      <c r="A37" s="6">
        <v>290.212</v>
      </c>
      <c r="B37" s="16" t="s">
        <v>13</v>
      </c>
      <c r="C37" s="17"/>
      <c r="D37" s="5">
        <v>2867.35</v>
      </c>
    </row>
    <row r="38" spans="1:4" ht="22.5" customHeight="1">
      <c r="A38" s="4"/>
      <c r="B38" s="18" t="s">
        <v>9</v>
      </c>
      <c r="C38" s="19"/>
      <c r="D38" s="3">
        <f>SUM(D32:D37)</f>
        <v>5741880.1899999995</v>
      </c>
    </row>
    <row r="39" spans="1:4" ht="33">
      <c r="A39" s="13" t="s">
        <v>19</v>
      </c>
      <c r="B39" s="44"/>
      <c r="C39" s="45"/>
      <c r="D39" s="25">
        <v>808.92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3:B43"/>
    <mergeCell ref="A45:B45"/>
    <mergeCell ref="A29:D29"/>
    <mergeCell ref="B39:C39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28">
      <selection activeCell="D33" sqref="D33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72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47555795.35</v>
      </c>
    </row>
    <row r="9" spans="1:4" ht="38.25" customHeight="1">
      <c r="A9" s="6">
        <v>212</v>
      </c>
      <c r="B9" s="38" t="s">
        <v>25</v>
      </c>
      <c r="C9" s="39"/>
      <c r="D9" s="5">
        <v>45249</v>
      </c>
    </row>
    <row r="10" spans="1:4" ht="38.25" customHeight="1">
      <c r="A10" s="6">
        <v>214</v>
      </c>
      <c r="B10" s="38" t="s">
        <v>23</v>
      </c>
      <c r="C10" s="39"/>
      <c r="D10" s="5">
        <v>576329.75</v>
      </c>
    </row>
    <row r="11" spans="1:4" ht="24" customHeight="1">
      <c r="A11" s="6">
        <v>221.223</v>
      </c>
      <c r="B11" s="29" t="s">
        <v>5</v>
      </c>
      <c r="C11" s="30"/>
      <c r="D11" s="5">
        <v>2704022.17</v>
      </c>
    </row>
    <row r="12" spans="1:4" ht="24" customHeight="1">
      <c r="A12" s="6">
        <v>222</v>
      </c>
      <c r="B12" s="29" t="s">
        <v>24</v>
      </c>
      <c r="C12" s="30"/>
      <c r="D12" s="5">
        <v>3106</v>
      </c>
    </row>
    <row r="13" spans="1:4" ht="21.75" customHeight="1">
      <c r="A13" s="6">
        <v>225</v>
      </c>
      <c r="B13" s="29" t="s">
        <v>6</v>
      </c>
      <c r="C13" s="30"/>
      <c r="D13" s="5">
        <v>376716.27</v>
      </c>
    </row>
    <row r="14" spans="1:4" ht="21.75" customHeight="1">
      <c r="A14" s="6">
        <v>226</v>
      </c>
      <c r="B14" s="29" t="s">
        <v>8</v>
      </c>
      <c r="C14" s="30"/>
      <c r="D14" s="5">
        <v>335353.2</v>
      </c>
    </row>
    <row r="15" spans="1:4" ht="51.75" customHeight="1">
      <c r="A15" s="6">
        <v>265</v>
      </c>
      <c r="B15" s="38" t="s">
        <v>21</v>
      </c>
      <c r="C15" s="39"/>
      <c r="D15" s="5">
        <v>153312.4</v>
      </c>
    </row>
    <row r="16" spans="1:4" ht="36" customHeight="1">
      <c r="A16" s="6">
        <v>266</v>
      </c>
      <c r="B16" s="38" t="s">
        <v>14</v>
      </c>
      <c r="C16" s="42"/>
      <c r="D16" s="5">
        <v>244468.24</v>
      </c>
    </row>
    <row r="17" spans="1:4" ht="21.75" customHeight="1">
      <c r="A17" s="6">
        <v>290</v>
      </c>
      <c r="B17" s="29" t="s">
        <v>13</v>
      </c>
      <c r="C17" s="30"/>
      <c r="D17" s="5">
        <v>644813.64</v>
      </c>
    </row>
    <row r="18" spans="1:4" ht="21.75" customHeight="1">
      <c r="A18" s="6">
        <v>310</v>
      </c>
      <c r="B18" s="29" t="s">
        <v>12</v>
      </c>
      <c r="C18" s="30"/>
      <c r="D18" s="5">
        <v>111010</v>
      </c>
    </row>
    <row r="19" spans="1:4" ht="21.75" customHeight="1">
      <c r="A19" s="6">
        <v>340</v>
      </c>
      <c r="B19" s="29" t="s">
        <v>7</v>
      </c>
      <c r="C19" s="30"/>
      <c r="D19" s="5">
        <v>111030.37</v>
      </c>
    </row>
    <row r="20" spans="1:6" s="9" customFormat="1" ht="18.75" customHeight="1">
      <c r="A20" s="4"/>
      <c r="B20" s="40" t="s">
        <v>9</v>
      </c>
      <c r="C20" s="41"/>
      <c r="D20" s="3">
        <f>SUM(D8:D19)</f>
        <v>52861206.39000001</v>
      </c>
      <c r="F20" s="14"/>
    </row>
    <row r="21" spans="1:4" ht="33">
      <c r="A21" s="13" t="s">
        <v>19</v>
      </c>
      <c r="B21" s="43"/>
      <c r="C21" s="43"/>
      <c r="D21" s="25">
        <v>0</v>
      </c>
    </row>
    <row r="23" spans="1:4" ht="16.5" customHeight="1">
      <c r="A23" s="31" t="s">
        <v>10</v>
      </c>
      <c r="B23" s="31"/>
      <c r="C23" s="31"/>
      <c r="D23" s="31"/>
    </row>
    <row r="24" spans="1:4" ht="37.5" customHeight="1">
      <c r="A24" s="13" t="s">
        <v>18</v>
      </c>
      <c r="B24" s="36"/>
      <c r="C24" s="37"/>
      <c r="D24" s="15">
        <v>0</v>
      </c>
    </row>
    <row r="25" spans="1:4" ht="16.5">
      <c r="A25" s="7" t="s">
        <v>0</v>
      </c>
      <c r="B25" s="32" t="s">
        <v>1</v>
      </c>
      <c r="C25" s="33"/>
      <c r="D25" s="7" t="s">
        <v>2</v>
      </c>
    </row>
    <row r="26" spans="1:4" ht="22.5" customHeight="1">
      <c r="A26" s="6" t="s">
        <v>11</v>
      </c>
      <c r="B26" s="29" t="s">
        <v>20</v>
      </c>
      <c r="C26" s="30"/>
      <c r="D26" s="5">
        <v>229930</v>
      </c>
    </row>
    <row r="27" spans="1:4" ht="35.25" customHeight="1">
      <c r="A27" s="12">
        <v>310</v>
      </c>
      <c r="B27" s="29" t="s">
        <v>12</v>
      </c>
      <c r="C27" s="30"/>
      <c r="D27" s="5">
        <v>135792</v>
      </c>
    </row>
    <row r="28" spans="1:6" ht="20.25" customHeight="1">
      <c r="A28" s="6"/>
      <c r="B28" s="40" t="s">
        <v>9</v>
      </c>
      <c r="C28" s="41"/>
      <c r="D28" s="3">
        <f>SUM(D26:D27)</f>
        <v>365722</v>
      </c>
      <c r="F28" s="14"/>
    </row>
    <row r="29" spans="1:4" ht="33">
      <c r="A29" s="13" t="s">
        <v>19</v>
      </c>
      <c r="B29" s="43"/>
      <c r="C29" s="43"/>
      <c r="D29" s="25">
        <v>0</v>
      </c>
    </row>
    <row r="30" spans="1:4" ht="16.5">
      <c r="A30" s="26"/>
      <c r="B30" s="27"/>
      <c r="C30" s="27"/>
      <c r="D30" s="28"/>
    </row>
    <row r="31" spans="1:9" ht="34.5" customHeight="1">
      <c r="A31" s="48" t="s">
        <v>79</v>
      </c>
      <c r="B31" s="48"/>
      <c r="C31" s="48"/>
      <c r="D31" s="48"/>
      <c r="I31" s="8"/>
    </row>
    <row r="32" spans="1:4" ht="34.5" customHeight="1">
      <c r="A32" s="13" t="s">
        <v>18</v>
      </c>
      <c r="B32" s="22"/>
      <c r="C32" s="23"/>
      <c r="D32" s="24">
        <v>69105.94</v>
      </c>
    </row>
    <row r="33" spans="1:4" ht="24.75" customHeight="1">
      <c r="A33" s="7" t="s">
        <v>0</v>
      </c>
      <c r="B33" s="20" t="s">
        <v>1</v>
      </c>
      <c r="C33" s="21"/>
      <c r="D33" s="7" t="s">
        <v>2</v>
      </c>
    </row>
    <row r="34" spans="1:4" ht="21" customHeight="1">
      <c r="A34" s="6">
        <v>221</v>
      </c>
      <c r="B34" s="16" t="s">
        <v>78</v>
      </c>
      <c r="C34" s="17"/>
      <c r="D34" s="5">
        <v>967.74</v>
      </c>
    </row>
    <row r="35" spans="1:4" ht="21" customHeight="1">
      <c r="A35" s="6">
        <v>225</v>
      </c>
      <c r="B35" s="16" t="s">
        <v>6</v>
      </c>
      <c r="C35" s="17"/>
      <c r="D35" s="5">
        <v>120748.94</v>
      </c>
    </row>
    <row r="36" spans="1:4" ht="21" customHeight="1">
      <c r="A36" s="6">
        <v>340</v>
      </c>
      <c r="B36" s="16" t="s">
        <v>7</v>
      </c>
      <c r="C36" s="17"/>
      <c r="D36" s="5">
        <v>7564032</v>
      </c>
    </row>
    <row r="37" spans="1:4" ht="21" customHeight="1">
      <c r="A37" s="6">
        <v>222.226</v>
      </c>
      <c r="B37" s="16" t="s">
        <v>8</v>
      </c>
      <c r="C37" s="17"/>
      <c r="D37" s="5">
        <v>335527.26</v>
      </c>
    </row>
    <row r="38" spans="1:4" ht="21" customHeight="1">
      <c r="A38" s="6">
        <v>310</v>
      </c>
      <c r="B38" s="16" t="s">
        <v>12</v>
      </c>
      <c r="C38" s="17"/>
      <c r="D38" s="5">
        <v>37889</v>
      </c>
    </row>
    <row r="39" spans="1:4" ht="21" customHeight="1">
      <c r="A39" s="6">
        <v>290.212</v>
      </c>
      <c r="B39" s="16" t="s">
        <v>13</v>
      </c>
      <c r="C39" s="17"/>
      <c r="D39" s="5">
        <v>23390.84</v>
      </c>
    </row>
    <row r="40" spans="1:4" ht="22.5" customHeight="1">
      <c r="A40" s="4"/>
      <c r="B40" s="18" t="s">
        <v>9</v>
      </c>
      <c r="C40" s="19"/>
      <c r="D40" s="3">
        <f>SUM(D34:D39)</f>
        <v>8082555.779999999</v>
      </c>
    </row>
    <row r="41" spans="1:4" ht="33">
      <c r="A41" s="13" t="s">
        <v>19</v>
      </c>
      <c r="B41" s="44"/>
      <c r="C41" s="45"/>
      <c r="D41" s="25">
        <v>3397.68</v>
      </c>
    </row>
    <row r="44" ht="33" customHeight="1"/>
    <row r="45" spans="1:5" ht="36" customHeight="1">
      <c r="A45" s="46"/>
      <c r="B45" s="46"/>
      <c r="C45" s="11"/>
      <c r="D45" s="11"/>
      <c r="E45" s="11"/>
    </row>
    <row r="46" ht="36" customHeight="1"/>
    <row r="47" spans="1:2" ht="13.5">
      <c r="A47" s="47"/>
      <c r="B47" s="47"/>
    </row>
  </sheetData>
  <sheetProtection/>
  <mergeCells count="30">
    <mergeCell ref="A2:E2"/>
    <mergeCell ref="A3:E3"/>
    <mergeCell ref="A5:D5"/>
    <mergeCell ref="B6:C6"/>
    <mergeCell ref="B7:C7"/>
    <mergeCell ref="B8:C8"/>
    <mergeCell ref="B21:C21"/>
    <mergeCell ref="A23:D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4:C24"/>
    <mergeCell ref="B25:C25"/>
    <mergeCell ref="A45:B45"/>
    <mergeCell ref="A47:B47"/>
    <mergeCell ref="A31:D31"/>
    <mergeCell ref="B41:C41"/>
    <mergeCell ref="B26:C26"/>
    <mergeCell ref="B27:C27"/>
    <mergeCell ref="B28:C28"/>
    <mergeCell ref="B29:C29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6">
      <selection activeCell="D36" sqref="D3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73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41828592.64</v>
      </c>
    </row>
    <row r="9" spans="1:4" ht="38.25" customHeight="1">
      <c r="A9" s="6">
        <v>214</v>
      </c>
      <c r="B9" s="38" t="s">
        <v>23</v>
      </c>
      <c r="C9" s="39"/>
      <c r="D9" s="5">
        <v>370784.01</v>
      </c>
    </row>
    <row r="10" spans="1:4" ht="24" customHeight="1">
      <c r="A10" s="6">
        <v>221.223</v>
      </c>
      <c r="B10" s="29" t="s">
        <v>5</v>
      </c>
      <c r="C10" s="30"/>
      <c r="D10" s="5">
        <v>2503853.62</v>
      </c>
    </row>
    <row r="11" spans="1:4" ht="21.75" customHeight="1">
      <c r="A11" s="6">
        <v>225</v>
      </c>
      <c r="B11" s="29" t="s">
        <v>6</v>
      </c>
      <c r="C11" s="30"/>
      <c r="D11" s="5">
        <v>505204.1</v>
      </c>
    </row>
    <row r="12" spans="1:4" ht="21.75" customHeight="1">
      <c r="A12" s="6">
        <v>226</v>
      </c>
      <c r="B12" s="29" t="s">
        <v>8</v>
      </c>
      <c r="C12" s="30"/>
      <c r="D12" s="5">
        <v>2943792</v>
      </c>
    </row>
    <row r="13" spans="1:4" ht="36" customHeight="1">
      <c r="A13" s="6">
        <v>266</v>
      </c>
      <c r="B13" s="38" t="s">
        <v>14</v>
      </c>
      <c r="C13" s="42"/>
      <c r="D13" s="5">
        <v>124568.71</v>
      </c>
    </row>
    <row r="14" spans="1:4" ht="21.75" customHeight="1">
      <c r="A14" s="6">
        <v>290</v>
      </c>
      <c r="B14" s="29" t="s">
        <v>13</v>
      </c>
      <c r="C14" s="30"/>
      <c r="D14" s="5">
        <v>270529.97</v>
      </c>
    </row>
    <row r="15" spans="1:4" ht="21.75" customHeight="1">
      <c r="A15" s="6">
        <v>310</v>
      </c>
      <c r="B15" s="29" t="s">
        <v>12</v>
      </c>
      <c r="C15" s="30"/>
      <c r="D15" s="5">
        <v>113090</v>
      </c>
    </row>
    <row r="16" spans="1:4" ht="21.75" customHeight="1">
      <c r="A16" s="6">
        <v>340</v>
      </c>
      <c r="B16" s="29" t="s">
        <v>7</v>
      </c>
      <c r="C16" s="30"/>
      <c r="D16" s="5">
        <v>138093.48</v>
      </c>
    </row>
    <row r="17" spans="1:6" s="9" customFormat="1" ht="18.75" customHeight="1">
      <c r="A17" s="4"/>
      <c r="B17" s="40" t="s">
        <v>9</v>
      </c>
      <c r="C17" s="41"/>
      <c r="D17" s="3">
        <f>SUM(D8:D16)</f>
        <v>48798508.529999994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314630</v>
      </c>
    </row>
    <row r="24" spans="1:4" ht="35.25" customHeight="1">
      <c r="A24" s="12">
        <v>310</v>
      </c>
      <c r="B24" s="29" t="s">
        <v>12</v>
      </c>
      <c r="C24" s="30"/>
      <c r="D24" s="5">
        <v>186070</v>
      </c>
    </row>
    <row r="25" spans="1:6" ht="20.25" customHeight="1">
      <c r="A25" s="6"/>
      <c r="B25" s="40" t="s">
        <v>9</v>
      </c>
      <c r="C25" s="41"/>
      <c r="D25" s="3">
        <f>SUM(D23:D24)</f>
        <v>500700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170187.2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261180</v>
      </c>
    </row>
    <row r="32" spans="1:4" ht="21" customHeight="1">
      <c r="A32" s="6">
        <v>340</v>
      </c>
      <c r="B32" s="16" t="s">
        <v>7</v>
      </c>
      <c r="C32" s="17"/>
      <c r="D32" s="5">
        <v>8334143.72</v>
      </c>
    </row>
    <row r="33" spans="1:4" ht="21" customHeight="1">
      <c r="A33" s="6">
        <v>222.226</v>
      </c>
      <c r="B33" s="16" t="s">
        <v>8</v>
      </c>
      <c r="C33" s="17"/>
      <c r="D33" s="5">
        <v>409372.35</v>
      </c>
    </row>
    <row r="34" spans="1:4" ht="21" customHeight="1">
      <c r="A34" s="6">
        <v>310</v>
      </c>
      <c r="B34" s="16" t="s">
        <v>12</v>
      </c>
      <c r="C34" s="17"/>
      <c r="D34" s="5">
        <v>73900</v>
      </c>
    </row>
    <row r="35" spans="1:4" ht="21" customHeight="1">
      <c r="A35" s="6">
        <v>290.212</v>
      </c>
      <c r="B35" s="16" t="s">
        <v>13</v>
      </c>
      <c r="C35" s="17"/>
      <c r="D35" s="5">
        <v>1793.45</v>
      </c>
    </row>
    <row r="36" spans="1:4" ht="22.5" customHeight="1">
      <c r="A36" s="4"/>
      <c r="B36" s="18" t="s">
        <v>9</v>
      </c>
      <c r="C36" s="19"/>
      <c r="D36" s="3">
        <f>SUM(D31:D35)</f>
        <v>9080389.519999998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8:D28"/>
    <mergeCell ref="B37:C37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3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29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42575798.87</v>
      </c>
    </row>
    <row r="9" spans="1:4" ht="38.25" customHeight="1">
      <c r="A9" s="6">
        <v>212</v>
      </c>
      <c r="B9" s="38" t="s">
        <v>25</v>
      </c>
      <c r="C9" s="39"/>
      <c r="D9" s="5">
        <v>144450</v>
      </c>
    </row>
    <row r="10" spans="1:4" ht="38.25" customHeight="1">
      <c r="A10" s="6">
        <v>214</v>
      </c>
      <c r="B10" s="38" t="s">
        <v>23</v>
      </c>
      <c r="C10" s="39"/>
      <c r="D10" s="5">
        <v>345129.9</v>
      </c>
    </row>
    <row r="11" spans="1:4" ht="24" customHeight="1">
      <c r="A11" s="6">
        <v>221.223</v>
      </c>
      <c r="B11" s="29" t="s">
        <v>5</v>
      </c>
      <c r="C11" s="30"/>
      <c r="D11" s="5">
        <v>2390648</v>
      </c>
    </row>
    <row r="12" spans="1:4" ht="21.75" customHeight="1">
      <c r="A12" s="6">
        <v>225</v>
      </c>
      <c r="B12" s="29" t="s">
        <v>6</v>
      </c>
      <c r="C12" s="30"/>
      <c r="D12" s="5">
        <v>419893.06</v>
      </c>
    </row>
    <row r="13" spans="1:4" ht="21.75" customHeight="1">
      <c r="A13" s="6">
        <v>226</v>
      </c>
      <c r="B13" s="29" t="s">
        <v>8</v>
      </c>
      <c r="C13" s="30"/>
      <c r="D13" s="5">
        <v>257511.3</v>
      </c>
    </row>
    <row r="14" spans="1:4" ht="36" customHeight="1">
      <c r="A14" s="6">
        <v>266</v>
      </c>
      <c r="B14" s="38" t="s">
        <v>14</v>
      </c>
      <c r="C14" s="42"/>
      <c r="D14" s="5">
        <v>248098.48</v>
      </c>
    </row>
    <row r="15" spans="1:4" ht="21.75" customHeight="1">
      <c r="A15" s="6">
        <v>290</v>
      </c>
      <c r="B15" s="29" t="s">
        <v>13</v>
      </c>
      <c r="C15" s="30"/>
      <c r="D15" s="5">
        <v>1152311.28</v>
      </c>
    </row>
    <row r="16" spans="1:4" ht="21.75" customHeight="1">
      <c r="A16" s="6">
        <v>310</v>
      </c>
      <c r="B16" s="29" t="s">
        <v>12</v>
      </c>
      <c r="C16" s="30"/>
      <c r="D16" s="5">
        <v>133740</v>
      </c>
    </row>
    <row r="17" spans="1:4" ht="21.75" customHeight="1">
      <c r="A17" s="6">
        <v>340</v>
      </c>
      <c r="B17" s="29" t="s">
        <v>7</v>
      </c>
      <c r="C17" s="30"/>
      <c r="D17" s="5">
        <v>156436.75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47824017.63999999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197440</v>
      </c>
    </row>
    <row r="25" spans="1:4" ht="35.25" customHeight="1">
      <c r="A25" s="12">
        <v>310</v>
      </c>
      <c r="B25" s="29" t="s">
        <v>12</v>
      </c>
      <c r="C25" s="30"/>
      <c r="D25" s="5">
        <v>115711.5</v>
      </c>
    </row>
    <row r="26" spans="1:6" ht="20.25" customHeight="1">
      <c r="A26" s="6"/>
      <c r="B26" s="40" t="s">
        <v>9</v>
      </c>
      <c r="C26" s="41"/>
      <c r="D26" s="3">
        <f>SUM(D24:D25)</f>
        <v>313151.5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221</v>
      </c>
      <c r="B32" s="16" t="s">
        <v>78</v>
      </c>
      <c r="C32" s="17"/>
      <c r="D32" s="5">
        <v>353.84</v>
      </c>
    </row>
    <row r="33" spans="1:4" ht="21" customHeight="1">
      <c r="A33" s="6">
        <v>225</v>
      </c>
      <c r="B33" s="16" t="s">
        <v>6</v>
      </c>
      <c r="C33" s="17"/>
      <c r="D33" s="5">
        <v>13745.09</v>
      </c>
    </row>
    <row r="34" spans="1:4" ht="21" customHeight="1">
      <c r="A34" s="6">
        <v>340</v>
      </c>
      <c r="B34" s="16" t="s">
        <v>7</v>
      </c>
      <c r="C34" s="17"/>
      <c r="D34" s="5">
        <v>10142783.91</v>
      </c>
    </row>
    <row r="35" spans="1:4" ht="21" customHeight="1">
      <c r="A35" s="6">
        <v>222.226</v>
      </c>
      <c r="B35" s="16" t="s">
        <v>8</v>
      </c>
      <c r="C35" s="17"/>
      <c r="D35" s="5">
        <v>246689.23</v>
      </c>
    </row>
    <row r="36" spans="1:4" ht="21" customHeight="1">
      <c r="A36" s="6">
        <v>310</v>
      </c>
      <c r="B36" s="16" t="s">
        <v>12</v>
      </c>
      <c r="C36" s="17"/>
      <c r="D36" s="5">
        <v>124579.7</v>
      </c>
    </row>
    <row r="37" spans="1:4" ht="21" customHeight="1">
      <c r="A37" s="6">
        <v>290.212</v>
      </c>
      <c r="B37" s="16" t="s">
        <v>13</v>
      </c>
      <c r="C37" s="17"/>
      <c r="D37" s="5">
        <v>38960.96</v>
      </c>
    </row>
    <row r="38" spans="1:4" ht="22.5" customHeight="1">
      <c r="A38" s="4"/>
      <c r="B38" s="18" t="s">
        <v>9</v>
      </c>
      <c r="C38" s="19"/>
      <c r="D38" s="3">
        <f>SUM(D32:D37)</f>
        <v>10567112.73</v>
      </c>
    </row>
    <row r="39" spans="1:4" ht="33">
      <c r="A39" s="13" t="s">
        <v>19</v>
      </c>
      <c r="B39" s="44"/>
      <c r="C39" s="45"/>
      <c r="D39" s="25">
        <v>180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3:B43"/>
    <mergeCell ref="A45:B45"/>
    <mergeCell ref="A29:D29"/>
    <mergeCell ref="B39:C39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29">
      <selection activeCell="A33" sqref="A33:IV33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74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45041071.13</v>
      </c>
    </row>
    <row r="9" spans="1:4" ht="38.25" customHeight="1">
      <c r="A9" s="6">
        <v>212</v>
      </c>
      <c r="B9" s="38" t="s">
        <v>25</v>
      </c>
      <c r="C9" s="39"/>
      <c r="D9" s="5">
        <v>229824</v>
      </c>
    </row>
    <row r="10" spans="1:4" ht="38.25" customHeight="1">
      <c r="A10" s="6">
        <v>214</v>
      </c>
      <c r="B10" s="38" t="s">
        <v>23</v>
      </c>
      <c r="C10" s="39"/>
      <c r="D10" s="5">
        <v>614465.85</v>
      </c>
    </row>
    <row r="11" spans="1:4" ht="24" customHeight="1">
      <c r="A11" s="6">
        <v>221.223</v>
      </c>
      <c r="B11" s="29" t="s">
        <v>5</v>
      </c>
      <c r="C11" s="30"/>
      <c r="D11" s="5">
        <v>2226800.73</v>
      </c>
    </row>
    <row r="12" spans="1:4" ht="21.75" customHeight="1">
      <c r="A12" s="6">
        <v>225</v>
      </c>
      <c r="B12" s="29" t="s">
        <v>6</v>
      </c>
      <c r="C12" s="30"/>
      <c r="D12" s="5">
        <v>810486.55</v>
      </c>
    </row>
    <row r="13" spans="1:4" ht="21.75" customHeight="1">
      <c r="A13" s="6">
        <v>226</v>
      </c>
      <c r="B13" s="29" t="s">
        <v>8</v>
      </c>
      <c r="C13" s="30"/>
      <c r="D13" s="5">
        <v>274384.25</v>
      </c>
    </row>
    <row r="14" spans="1:4" ht="36" customHeight="1">
      <c r="A14" s="6">
        <v>266</v>
      </c>
      <c r="B14" s="38" t="s">
        <v>14</v>
      </c>
      <c r="C14" s="42"/>
      <c r="D14" s="5">
        <v>221813.74</v>
      </c>
    </row>
    <row r="15" spans="1:4" ht="36" customHeight="1">
      <c r="A15" s="6">
        <v>267</v>
      </c>
      <c r="B15" s="38" t="s">
        <v>15</v>
      </c>
      <c r="C15" s="39"/>
      <c r="D15" s="5">
        <v>19530</v>
      </c>
    </row>
    <row r="16" spans="1:4" ht="21.75" customHeight="1">
      <c r="A16" s="6">
        <v>290</v>
      </c>
      <c r="B16" s="29" t="s">
        <v>13</v>
      </c>
      <c r="C16" s="30"/>
      <c r="D16" s="5">
        <v>1090803.85</v>
      </c>
    </row>
    <row r="17" spans="1:4" ht="21.75" customHeight="1">
      <c r="A17" s="6">
        <v>310</v>
      </c>
      <c r="B17" s="29" t="s">
        <v>12</v>
      </c>
      <c r="C17" s="30"/>
      <c r="D17" s="5">
        <v>37107</v>
      </c>
    </row>
    <row r="18" spans="1:4" ht="21.75" customHeight="1">
      <c r="A18" s="6">
        <v>340</v>
      </c>
      <c r="B18" s="29" t="s">
        <v>7</v>
      </c>
      <c r="C18" s="30"/>
      <c r="D18" s="5">
        <v>323809.44</v>
      </c>
    </row>
    <row r="19" spans="1:6" s="9" customFormat="1" ht="18.75" customHeight="1">
      <c r="A19" s="4"/>
      <c r="B19" s="40" t="s">
        <v>9</v>
      </c>
      <c r="C19" s="41"/>
      <c r="D19" s="3">
        <f>SUM(D8:D18)</f>
        <v>50890096.54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22.5" customHeight="1">
      <c r="A25" s="6" t="s">
        <v>11</v>
      </c>
      <c r="B25" s="29" t="s">
        <v>20</v>
      </c>
      <c r="C25" s="30"/>
      <c r="D25" s="5">
        <v>261140</v>
      </c>
    </row>
    <row r="26" spans="1:4" ht="35.25" customHeight="1">
      <c r="A26" s="12">
        <v>310</v>
      </c>
      <c r="B26" s="29" t="s">
        <v>12</v>
      </c>
      <c r="C26" s="30"/>
      <c r="D26" s="5">
        <v>148980.5</v>
      </c>
    </row>
    <row r="27" spans="1:6" ht="20.25" customHeight="1">
      <c r="A27" s="6"/>
      <c r="B27" s="40" t="s">
        <v>9</v>
      </c>
      <c r="C27" s="41"/>
      <c r="D27" s="3">
        <f>SUM(D25:D26)</f>
        <v>410120.5</v>
      </c>
      <c r="F27" s="14"/>
    </row>
    <row r="28" spans="1:4" ht="33">
      <c r="A28" s="13" t="s">
        <v>19</v>
      </c>
      <c r="B28" s="43"/>
      <c r="C28" s="43"/>
      <c r="D28" s="25">
        <v>0</v>
      </c>
    </row>
    <row r="29" spans="1:4" ht="16.5">
      <c r="A29" s="26"/>
      <c r="B29" s="27"/>
      <c r="C29" s="27"/>
      <c r="D29" s="28"/>
    </row>
    <row r="30" spans="1:9" ht="34.5" customHeight="1">
      <c r="A30" s="48" t="s">
        <v>79</v>
      </c>
      <c r="B30" s="48"/>
      <c r="C30" s="48"/>
      <c r="D30" s="48"/>
      <c r="I30" s="8"/>
    </row>
    <row r="31" spans="1:4" ht="34.5" customHeight="1">
      <c r="A31" s="13" t="s">
        <v>18</v>
      </c>
      <c r="B31" s="22"/>
      <c r="C31" s="23"/>
      <c r="D31" s="24">
        <v>3651</v>
      </c>
    </row>
    <row r="32" spans="1:4" ht="24.75" customHeight="1">
      <c r="A32" s="7" t="s">
        <v>0</v>
      </c>
      <c r="B32" s="20" t="s">
        <v>1</v>
      </c>
      <c r="C32" s="21"/>
      <c r="D32" s="7" t="s">
        <v>2</v>
      </c>
    </row>
    <row r="33" spans="1:4" ht="21" customHeight="1">
      <c r="A33" s="6">
        <v>225</v>
      </c>
      <c r="B33" s="16" t="s">
        <v>6</v>
      </c>
      <c r="C33" s="17"/>
      <c r="D33" s="5">
        <v>1796.91</v>
      </c>
    </row>
    <row r="34" spans="1:4" ht="21" customHeight="1">
      <c r="A34" s="6">
        <v>340</v>
      </c>
      <c r="B34" s="16" t="s">
        <v>7</v>
      </c>
      <c r="C34" s="17"/>
      <c r="D34" s="5">
        <v>8551841.95</v>
      </c>
    </row>
    <row r="35" spans="1:4" ht="21" customHeight="1">
      <c r="A35" s="6">
        <v>222.226</v>
      </c>
      <c r="B35" s="16" t="s">
        <v>8</v>
      </c>
      <c r="C35" s="17"/>
      <c r="D35" s="5">
        <v>291008.67</v>
      </c>
    </row>
    <row r="36" spans="1:4" ht="21" customHeight="1">
      <c r="A36" s="6">
        <v>310</v>
      </c>
      <c r="B36" s="16" t="s">
        <v>12</v>
      </c>
      <c r="C36" s="17"/>
      <c r="D36" s="5">
        <v>51016</v>
      </c>
    </row>
    <row r="37" spans="1:4" ht="21" customHeight="1">
      <c r="A37" s="6">
        <v>290.212</v>
      </c>
      <c r="B37" s="16" t="s">
        <v>13</v>
      </c>
      <c r="C37" s="17"/>
      <c r="D37" s="5">
        <v>2790.14</v>
      </c>
    </row>
    <row r="38" spans="1:4" ht="22.5" customHeight="1">
      <c r="A38" s="4"/>
      <c r="B38" s="18" t="s">
        <v>9</v>
      </c>
      <c r="C38" s="19"/>
      <c r="D38" s="3">
        <f>SUM(D33:D37)</f>
        <v>8898453.67</v>
      </c>
    </row>
    <row r="39" spans="1:4" ht="33">
      <c r="A39" s="13" t="s">
        <v>19</v>
      </c>
      <c r="B39" s="44"/>
      <c r="C39" s="45"/>
      <c r="D39" s="25">
        <v>30873.58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9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19:C19"/>
    <mergeCell ref="B20:C20"/>
    <mergeCell ref="B28:C28"/>
    <mergeCell ref="A22:D22"/>
    <mergeCell ref="B23:C23"/>
    <mergeCell ref="B24:C24"/>
    <mergeCell ref="A43:B43"/>
    <mergeCell ref="A45:B45"/>
    <mergeCell ref="A30:D30"/>
    <mergeCell ref="B39:C39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8">
      <selection activeCell="A32" sqref="A32:IV33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75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7954515.28+2429440.76+9756181.88+3041740</f>
        <v>23181877.92</v>
      </c>
    </row>
    <row r="9" spans="1:4" ht="38.25" customHeight="1">
      <c r="A9" s="6">
        <v>212</v>
      </c>
      <c r="B9" s="38" t="s">
        <v>25</v>
      </c>
      <c r="C9" s="39"/>
      <c r="D9" s="5">
        <v>24075</v>
      </c>
    </row>
    <row r="10" spans="1:4" ht="38.25" customHeight="1">
      <c r="A10" s="6">
        <v>214</v>
      </c>
      <c r="B10" s="38" t="s">
        <v>23</v>
      </c>
      <c r="C10" s="39"/>
      <c r="D10" s="5">
        <v>200362.25</v>
      </c>
    </row>
    <row r="11" spans="1:4" ht="24" customHeight="1">
      <c r="A11" s="6">
        <v>221.223</v>
      </c>
      <c r="B11" s="29" t="s">
        <v>5</v>
      </c>
      <c r="C11" s="30"/>
      <c r="D11" s="5">
        <f>55086.71+96269.79+1452818.8</f>
        <v>1604175.3</v>
      </c>
    </row>
    <row r="12" spans="1:4" ht="21.75" customHeight="1">
      <c r="A12" s="6">
        <v>225</v>
      </c>
      <c r="B12" s="29" t="s">
        <v>6</v>
      </c>
      <c r="C12" s="30"/>
      <c r="D12" s="5">
        <v>410205.5</v>
      </c>
    </row>
    <row r="13" spans="1:4" ht="21.75" customHeight="1">
      <c r="A13" s="6">
        <v>226</v>
      </c>
      <c r="B13" s="29" t="s">
        <v>8</v>
      </c>
      <c r="C13" s="30"/>
      <c r="D13" s="5">
        <v>139721</v>
      </c>
    </row>
    <row r="14" spans="1:4" ht="36" customHeight="1">
      <c r="A14" s="6">
        <v>266</v>
      </c>
      <c r="B14" s="38" t="s">
        <v>14</v>
      </c>
      <c r="C14" s="42"/>
      <c r="D14" s="5">
        <f>33305.82+50661.45+938.71</f>
        <v>84905.98</v>
      </c>
    </row>
    <row r="15" spans="1:4" ht="21.75" customHeight="1">
      <c r="A15" s="6">
        <v>290</v>
      </c>
      <c r="B15" s="29" t="s">
        <v>13</v>
      </c>
      <c r="C15" s="30"/>
      <c r="D15" s="5">
        <f>1353170+174978.49+30000+451.76</f>
        <v>1558600.25</v>
      </c>
    </row>
    <row r="16" spans="1:4" ht="21.75" customHeight="1">
      <c r="A16" s="6">
        <v>310</v>
      </c>
      <c r="B16" s="29" t="s">
        <v>12</v>
      </c>
      <c r="C16" s="30"/>
      <c r="D16" s="5">
        <v>10140</v>
      </c>
    </row>
    <row r="17" spans="1:4" ht="21.75" customHeight="1">
      <c r="A17" s="6">
        <v>340</v>
      </c>
      <c r="B17" s="29" t="s">
        <v>7</v>
      </c>
      <c r="C17" s="30"/>
      <c r="D17" s="5">
        <f>52800+551116.12</f>
        <v>603916.12</v>
      </c>
    </row>
    <row r="18" spans="1:6" s="9" customFormat="1" ht="18.75" customHeight="1">
      <c r="A18" s="4"/>
      <c r="B18" s="40" t="s">
        <v>9</v>
      </c>
      <c r="C18" s="41"/>
      <c r="D18" s="3">
        <f>SUM(D8:D17)</f>
        <v>27817979.320000004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248420</v>
      </c>
    </row>
    <row r="25" spans="1:4" ht="35.25" customHeight="1">
      <c r="A25" s="12">
        <v>310</v>
      </c>
      <c r="B25" s="29" t="s">
        <v>12</v>
      </c>
      <c r="C25" s="30"/>
      <c r="D25" s="5">
        <v>144750</v>
      </c>
    </row>
    <row r="26" spans="1:6" ht="20.25" customHeight="1">
      <c r="A26" s="6"/>
      <c r="B26" s="40" t="s">
        <v>9</v>
      </c>
      <c r="C26" s="41"/>
      <c r="D26" s="3">
        <f>SUM(D24:D25)</f>
        <v>393170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340</v>
      </c>
      <c r="B32" s="16" t="s">
        <v>7</v>
      </c>
      <c r="C32" s="17"/>
      <c r="D32" s="5">
        <v>3878607.46</v>
      </c>
    </row>
    <row r="33" spans="1:4" ht="21" customHeight="1">
      <c r="A33" s="6">
        <v>222.226</v>
      </c>
      <c r="B33" s="16" t="s">
        <v>8</v>
      </c>
      <c r="C33" s="17"/>
      <c r="D33" s="5">
        <v>148665.86</v>
      </c>
    </row>
    <row r="34" spans="1:4" ht="21" customHeight="1">
      <c r="A34" s="6">
        <v>310</v>
      </c>
      <c r="B34" s="16" t="s">
        <v>12</v>
      </c>
      <c r="C34" s="17"/>
      <c r="D34" s="5">
        <v>5355</v>
      </c>
    </row>
    <row r="35" spans="1:4" ht="21" customHeight="1">
      <c r="A35" s="6">
        <v>290.212</v>
      </c>
      <c r="B35" s="16" t="s">
        <v>13</v>
      </c>
      <c r="C35" s="17"/>
      <c r="D35" s="5">
        <v>2338.45</v>
      </c>
    </row>
    <row r="36" spans="1:4" ht="22.5" customHeight="1">
      <c r="A36" s="4"/>
      <c r="B36" s="18" t="s">
        <v>9</v>
      </c>
      <c r="C36" s="19"/>
      <c r="D36" s="3">
        <f>SUM(D32:D35)</f>
        <v>4034966.77</v>
      </c>
    </row>
    <row r="37" spans="1:4" ht="33">
      <c r="A37" s="13" t="s">
        <v>19</v>
      </c>
      <c r="B37" s="44"/>
      <c r="C37" s="45"/>
      <c r="D37" s="25"/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1:B41"/>
    <mergeCell ref="A43:B43"/>
    <mergeCell ref="A29:D29"/>
    <mergeCell ref="B37:C37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28">
      <selection activeCell="A33" sqref="A33:IV33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76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43814019.7</v>
      </c>
    </row>
    <row r="9" spans="1:4" ht="38.25" customHeight="1">
      <c r="A9" s="6">
        <v>212</v>
      </c>
      <c r="B9" s="38" t="s">
        <v>25</v>
      </c>
      <c r="C9" s="39"/>
      <c r="D9" s="5">
        <v>46407</v>
      </c>
    </row>
    <row r="10" spans="1:4" ht="38.25" customHeight="1">
      <c r="A10" s="6">
        <v>214</v>
      </c>
      <c r="B10" s="38" t="s">
        <v>23</v>
      </c>
      <c r="C10" s="39"/>
      <c r="D10" s="5">
        <v>406576.37</v>
      </c>
    </row>
    <row r="11" spans="1:4" ht="24" customHeight="1">
      <c r="A11" s="6">
        <v>221.223</v>
      </c>
      <c r="B11" s="29" t="s">
        <v>5</v>
      </c>
      <c r="C11" s="30"/>
      <c r="D11" s="5">
        <v>2470739.67</v>
      </c>
    </row>
    <row r="12" spans="1:4" ht="24" customHeight="1">
      <c r="A12" s="6">
        <v>222</v>
      </c>
      <c r="B12" s="29" t="s">
        <v>24</v>
      </c>
      <c r="C12" s="30"/>
      <c r="D12" s="5">
        <v>3076.8</v>
      </c>
    </row>
    <row r="13" spans="1:4" ht="21.75" customHeight="1">
      <c r="A13" s="6">
        <v>225</v>
      </c>
      <c r="B13" s="29" t="s">
        <v>6</v>
      </c>
      <c r="C13" s="30"/>
      <c r="D13" s="5">
        <v>1042903.68</v>
      </c>
    </row>
    <row r="14" spans="1:4" ht="21.75" customHeight="1">
      <c r="A14" s="6">
        <v>226</v>
      </c>
      <c r="B14" s="29" t="s">
        <v>8</v>
      </c>
      <c r="C14" s="30"/>
      <c r="D14" s="5">
        <v>736972.28</v>
      </c>
    </row>
    <row r="15" spans="1:4" ht="36" customHeight="1">
      <c r="A15" s="6">
        <v>266</v>
      </c>
      <c r="B15" s="38" t="s">
        <v>14</v>
      </c>
      <c r="C15" s="42"/>
      <c r="D15" s="5">
        <v>139571.83</v>
      </c>
    </row>
    <row r="16" spans="1:4" ht="21.75" customHeight="1">
      <c r="A16" s="6">
        <v>290</v>
      </c>
      <c r="B16" s="29" t="s">
        <v>13</v>
      </c>
      <c r="C16" s="30"/>
      <c r="D16" s="5">
        <v>437982.45</v>
      </c>
    </row>
    <row r="17" spans="1:4" ht="21.75" customHeight="1">
      <c r="A17" s="6">
        <v>310</v>
      </c>
      <c r="B17" s="29" t="s">
        <v>12</v>
      </c>
      <c r="C17" s="30"/>
      <c r="D17" s="5">
        <v>60450</v>
      </c>
    </row>
    <row r="18" spans="1:4" ht="21.75" customHeight="1">
      <c r="A18" s="6">
        <v>340</v>
      </c>
      <c r="B18" s="29" t="s">
        <v>7</v>
      </c>
      <c r="C18" s="30"/>
      <c r="D18" s="5">
        <v>260483</v>
      </c>
    </row>
    <row r="19" spans="1:6" s="9" customFormat="1" ht="18.75" customHeight="1">
      <c r="A19" s="4"/>
      <c r="B19" s="40" t="s">
        <v>9</v>
      </c>
      <c r="C19" s="41"/>
      <c r="D19" s="3">
        <f>SUM(D8:D18)</f>
        <v>49419182.78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22.5" customHeight="1">
      <c r="A25" s="6" t="s">
        <v>11</v>
      </c>
      <c r="B25" s="29" t="s">
        <v>20</v>
      </c>
      <c r="C25" s="30"/>
      <c r="D25" s="5">
        <v>355900</v>
      </c>
    </row>
    <row r="26" spans="1:4" ht="35.25" customHeight="1">
      <c r="A26" s="12">
        <v>310</v>
      </c>
      <c r="B26" s="29" t="s">
        <v>12</v>
      </c>
      <c r="C26" s="30"/>
      <c r="D26" s="5">
        <v>210480</v>
      </c>
    </row>
    <row r="27" spans="1:6" ht="20.25" customHeight="1">
      <c r="A27" s="6"/>
      <c r="B27" s="40" t="s">
        <v>9</v>
      </c>
      <c r="C27" s="41"/>
      <c r="D27" s="3">
        <f>SUM(D25:D26)</f>
        <v>566380</v>
      </c>
      <c r="F27" s="14"/>
    </row>
    <row r="28" spans="1:4" ht="33">
      <c r="A28" s="13" t="s">
        <v>19</v>
      </c>
      <c r="B28" s="43"/>
      <c r="C28" s="43"/>
      <c r="D28" s="25">
        <v>0</v>
      </c>
    </row>
    <row r="29" spans="1:4" ht="16.5">
      <c r="A29" s="26"/>
      <c r="B29" s="27"/>
      <c r="C29" s="27"/>
      <c r="D29" s="28"/>
    </row>
    <row r="30" spans="1:9" ht="34.5" customHeight="1">
      <c r="A30" s="48" t="s">
        <v>79</v>
      </c>
      <c r="B30" s="48"/>
      <c r="C30" s="48"/>
      <c r="D30" s="48"/>
      <c r="I30" s="8"/>
    </row>
    <row r="31" spans="1:4" ht="34.5" customHeight="1">
      <c r="A31" s="13" t="s">
        <v>18</v>
      </c>
      <c r="B31" s="22"/>
      <c r="C31" s="23"/>
      <c r="D31" s="24">
        <v>0</v>
      </c>
    </row>
    <row r="32" spans="1:4" ht="24.75" customHeight="1">
      <c r="A32" s="7" t="s">
        <v>0</v>
      </c>
      <c r="B32" s="20" t="s">
        <v>1</v>
      </c>
      <c r="C32" s="21"/>
      <c r="D32" s="7" t="s">
        <v>2</v>
      </c>
    </row>
    <row r="33" spans="1:4" ht="21" customHeight="1">
      <c r="A33" s="6">
        <v>225</v>
      </c>
      <c r="B33" s="16" t="s">
        <v>6</v>
      </c>
      <c r="C33" s="17"/>
      <c r="D33" s="5">
        <v>42586.55</v>
      </c>
    </row>
    <row r="34" spans="1:4" ht="21" customHeight="1">
      <c r="A34" s="6">
        <v>340</v>
      </c>
      <c r="B34" s="16" t="s">
        <v>7</v>
      </c>
      <c r="C34" s="17"/>
      <c r="D34" s="5">
        <v>10028172.72</v>
      </c>
    </row>
    <row r="35" spans="1:4" ht="21" customHeight="1">
      <c r="A35" s="6">
        <v>222.226</v>
      </c>
      <c r="B35" s="16" t="s">
        <v>8</v>
      </c>
      <c r="C35" s="17"/>
      <c r="D35" s="5">
        <v>558853.74</v>
      </c>
    </row>
    <row r="36" spans="1:4" ht="21" customHeight="1">
      <c r="A36" s="6">
        <v>310</v>
      </c>
      <c r="B36" s="16" t="s">
        <v>12</v>
      </c>
      <c r="C36" s="17"/>
      <c r="D36" s="5">
        <v>362353.4</v>
      </c>
    </row>
    <row r="37" spans="1:4" ht="21" customHeight="1">
      <c r="A37" s="6">
        <v>290.212</v>
      </c>
      <c r="B37" s="16" t="s">
        <v>13</v>
      </c>
      <c r="C37" s="17"/>
      <c r="D37" s="5">
        <v>11918.48</v>
      </c>
    </row>
    <row r="38" spans="1:4" ht="22.5" customHeight="1">
      <c r="A38" s="4"/>
      <c r="B38" s="18" t="s">
        <v>9</v>
      </c>
      <c r="C38" s="19"/>
      <c r="D38" s="3">
        <f>SUM(D33:D37)</f>
        <v>11003884.890000002</v>
      </c>
    </row>
    <row r="39" spans="1:4" ht="33">
      <c r="A39" s="13" t="s">
        <v>19</v>
      </c>
      <c r="B39" s="44"/>
      <c r="C39" s="45"/>
      <c r="D39" s="25"/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9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19:C19"/>
    <mergeCell ref="B20:C20"/>
    <mergeCell ref="B28:C28"/>
    <mergeCell ref="A22:D22"/>
    <mergeCell ref="B23:C23"/>
    <mergeCell ref="B24:C24"/>
    <mergeCell ref="A43:B43"/>
    <mergeCell ref="A45:B45"/>
    <mergeCell ref="A30:D30"/>
    <mergeCell ref="B39:C39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27">
      <selection activeCell="A31" sqref="A31:IV31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77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22670555.12</v>
      </c>
    </row>
    <row r="9" spans="1:4" ht="38.25" customHeight="1">
      <c r="A9" s="6">
        <v>214</v>
      </c>
      <c r="B9" s="38" t="s">
        <v>23</v>
      </c>
      <c r="C9" s="39"/>
      <c r="D9" s="5">
        <v>345025.2</v>
      </c>
    </row>
    <row r="10" spans="1:4" ht="24" customHeight="1">
      <c r="A10" s="6">
        <v>221.223</v>
      </c>
      <c r="B10" s="29" t="s">
        <v>5</v>
      </c>
      <c r="C10" s="30"/>
      <c r="D10" s="5">
        <v>965085.49</v>
      </c>
    </row>
    <row r="11" spans="1:4" ht="21.75" customHeight="1">
      <c r="A11" s="6">
        <v>225</v>
      </c>
      <c r="B11" s="29" t="s">
        <v>6</v>
      </c>
      <c r="C11" s="30"/>
      <c r="D11" s="5">
        <v>183385.07</v>
      </c>
    </row>
    <row r="12" spans="1:4" ht="21.75" customHeight="1">
      <c r="A12" s="6">
        <v>226</v>
      </c>
      <c r="B12" s="29" t="s">
        <v>8</v>
      </c>
      <c r="C12" s="30"/>
      <c r="D12" s="5">
        <v>266352.3</v>
      </c>
    </row>
    <row r="13" spans="1:4" ht="36" customHeight="1">
      <c r="A13" s="6">
        <v>266</v>
      </c>
      <c r="B13" s="38" t="s">
        <v>14</v>
      </c>
      <c r="C13" s="42"/>
      <c r="D13" s="5">
        <v>73105.5</v>
      </c>
    </row>
    <row r="14" spans="1:4" ht="21.75" customHeight="1">
      <c r="A14" s="6">
        <v>290</v>
      </c>
      <c r="B14" s="29" t="s">
        <v>13</v>
      </c>
      <c r="C14" s="30"/>
      <c r="D14" s="5">
        <v>198265.87</v>
      </c>
    </row>
    <row r="15" spans="1:4" ht="21.75" customHeight="1">
      <c r="A15" s="6">
        <v>310</v>
      </c>
      <c r="B15" s="29" t="s">
        <v>12</v>
      </c>
      <c r="C15" s="30"/>
      <c r="D15" s="5">
        <v>15999</v>
      </c>
    </row>
    <row r="16" spans="1:4" ht="21.75" customHeight="1">
      <c r="A16" s="6">
        <v>340</v>
      </c>
      <c r="B16" s="29" t="s">
        <v>7</v>
      </c>
      <c r="C16" s="30"/>
      <c r="D16" s="5">
        <v>141355.2</v>
      </c>
    </row>
    <row r="17" spans="1:6" s="9" customFormat="1" ht="18.75" customHeight="1">
      <c r="A17" s="4"/>
      <c r="B17" s="40" t="s">
        <v>9</v>
      </c>
      <c r="C17" s="41"/>
      <c r="D17" s="3">
        <f>SUM(D8:D16)</f>
        <v>24859128.75</v>
      </c>
      <c r="F17" s="14"/>
    </row>
    <row r="18" spans="1:4" ht="33">
      <c r="A18" s="13" t="s">
        <v>19</v>
      </c>
      <c r="B18" s="43"/>
      <c r="C18" s="43"/>
      <c r="D18" s="25">
        <v>0</v>
      </c>
    </row>
    <row r="20" spans="1:4" ht="16.5" customHeight="1">
      <c r="A20" s="31" t="s">
        <v>10</v>
      </c>
      <c r="B20" s="31"/>
      <c r="C20" s="31"/>
      <c r="D20" s="31"/>
    </row>
    <row r="21" spans="1:4" ht="37.5" customHeight="1">
      <c r="A21" s="13" t="s">
        <v>18</v>
      </c>
      <c r="B21" s="36"/>
      <c r="C21" s="37"/>
      <c r="D21" s="15">
        <v>0</v>
      </c>
    </row>
    <row r="22" spans="1:4" ht="16.5">
      <c r="A22" s="7" t="s">
        <v>0</v>
      </c>
      <c r="B22" s="32" t="s">
        <v>1</v>
      </c>
      <c r="C22" s="33"/>
      <c r="D22" s="7" t="s">
        <v>2</v>
      </c>
    </row>
    <row r="23" spans="1:4" ht="22.5" customHeight="1">
      <c r="A23" s="6" t="s">
        <v>11</v>
      </c>
      <c r="B23" s="29" t="s">
        <v>20</v>
      </c>
      <c r="C23" s="30"/>
      <c r="D23" s="5">
        <v>126570</v>
      </c>
    </row>
    <row r="24" spans="1:4" ht="35.25" customHeight="1">
      <c r="A24" s="12">
        <v>310</v>
      </c>
      <c r="B24" s="29" t="s">
        <v>12</v>
      </c>
      <c r="C24" s="30"/>
      <c r="D24" s="5">
        <v>70074.6</v>
      </c>
    </row>
    <row r="25" spans="1:6" ht="20.25" customHeight="1">
      <c r="A25" s="6"/>
      <c r="B25" s="40" t="s">
        <v>9</v>
      </c>
      <c r="C25" s="41"/>
      <c r="D25" s="3">
        <f>SUM(D23:D24)</f>
        <v>196644.6</v>
      </c>
      <c r="F25" s="14"/>
    </row>
    <row r="26" spans="1:4" ht="33">
      <c r="A26" s="13" t="s">
        <v>19</v>
      </c>
      <c r="B26" s="43"/>
      <c r="C26" s="43"/>
      <c r="D26" s="25">
        <v>0</v>
      </c>
    </row>
    <row r="27" spans="1:4" ht="16.5">
      <c r="A27" s="26"/>
      <c r="B27" s="27"/>
      <c r="C27" s="27"/>
      <c r="D27" s="28"/>
    </row>
    <row r="28" spans="1:9" ht="34.5" customHeight="1">
      <c r="A28" s="48" t="s">
        <v>79</v>
      </c>
      <c r="B28" s="48"/>
      <c r="C28" s="48"/>
      <c r="D28" s="48"/>
      <c r="I28" s="8"/>
    </row>
    <row r="29" spans="1:4" ht="34.5" customHeight="1">
      <c r="A29" s="13" t="s">
        <v>18</v>
      </c>
      <c r="B29" s="22"/>
      <c r="C29" s="23"/>
      <c r="D29" s="24">
        <v>36078.78</v>
      </c>
    </row>
    <row r="30" spans="1:4" ht="24.75" customHeight="1">
      <c r="A30" s="7" t="s">
        <v>0</v>
      </c>
      <c r="B30" s="20" t="s">
        <v>1</v>
      </c>
      <c r="C30" s="21"/>
      <c r="D30" s="7" t="s">
        <v>2</v>
      </c>
    </row>
    <row r="31" spans="1:4" ht="21" customHeight="1">
      <c r="A31" s="6">
        <v>225</v>
      </c>
      <c r="B31" s="16" t="s">
        <v>6</v>
      </c>
      <c r="C31" s="17"/>
      <c r="D31" s="5">
        <v>36742.8</v>
      </c>
    </row>
    <row r="32" spans="1:4" ht="21" customHeight="1">
      <c r="A32" s="6">
        <v>340</v>
      </c>
      <c r="B32" s="16" t="s">
        <v>7</v>
      </c>
      <c r="C32" s="17"/>
      <c r="D32" s="5">
        <v>3722598.81</v>
      </c>
    </row>
    <row r="33" spans="1:4" ht="21" customHeight="1">
      <c r="A33" s="6">
        <v>222.226</v>
      </c>
      <c r="B33" s="16" t="s">
        <v>8</v>
      </c>
      <c r="C33" s="17"/>
      <c r="D33" s="5">
        <v>66454.98</v>
      </c>
    </row>
    <row r="34" spans="1:4" ht="21" customHeight="1">
      <c r="A34" s="6">
        <v>310</v>
      </c>
      <c r="B34" s="16" t="s">
        <v>12</v>
      </c>
      <c r="C34" s="17"/>
      <c r="D34" s="5">
        <v>15668.45</v>
      </c>
    </row>
    <row r="35" spans="1:4" ht="21" customHeight="1">
      <c r="A35" s="6">
        <v>290.212</v>
      </c>
      <c r="B35" s="16" t="s">
        <v>13</v>
      </c>
      <c r="C35" s="17"/>
      <c r="D35" s="5">
        <v>1324.8</v>
      </c>
    </row>
    <row r="36" spans="1:4" ht="22.5" customHeight="1">
      <c r="A36" s="4"/>
      <c r="B36" s="18" t="s">
        <v>9</v>
      </c>
      <c r="C36" s="19"/>
      <c r="D36" s="3">
        <f>SUM(D31:D35)</f>
        <v>3842789.84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7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D20"/>
    <mergeCell ref="B21:C21"/>
    <mergeCell ref="B22:C22"/>
    <mergeCell ref="A41:B41"/>
    <mergeCell ref="A43:B43"/>
    <mergeCell ref="A28:D28"/>
    <mergeCell ref="B37:C37"/>
    <mergeCell ref="B23:C23"/>
    <mergeCell ref="B24:C24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3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30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43093299.69</v>
      </c>
    </row>
    <row r="9" spans="1:4" ht="38.25" customHeight="1">
      <c r="A9" s="6">
        <v>212</v>
      </c>
      <c r="B9" s="38" t="s">
        <v>25</v>
      </c>
      <c r="C9" s="39"/>
      <c r="D9" s="5">
        <v>166782</v>
      </c>
    </row>
    <row r="10" spans="1:4" ht="38.25" customHeight="1">
      <c r="A10" s="6">
        <v>214</v>
      </c>
      <c r="B10" s="38" t="s">
        <v>23</v>
      </c>
      <c r="C10" s="39"/>
      <c r="D10" s="5">
        <v>653868.18</v>
      </c>
    </row>
    <row r="11" spans="1:4" ht="24" customHeight="1">
      <c r="A11" s="6">
        <v>221.223</v>
      </c>
      <c r="B11" s="29" t="s">
        <v>5</v>
      </c>
      <c r="C11" s="30"/>
      <c r="D11" s="5">
        <v>2313768.92</v>
      </c>
    </row>
    <row r="12" spans="1:4" ht="21.75" customHeight="1">
      <c r="A12" s="6">
        <v>225</v>
      </c>
      <c r="B12" s="29" t="s">
        <v>6</v>
      </c>
      <c r="C12" s="30"/>
      <c r="D12" s="5">
        <v>323148.14</v>
      </c>
    </row>
    <row r="13" spans="1:4" ht="21.75" customHeight="1">
      <c r="A13" s="6">
        <v>226</v>
      </c>
      <c r="B13" s="29" t="s">
        <v>8</v>
      </c>
      <c r="C13" s="30"/>
      <c r="D13" s="5">
        <v>663263.7</v>
      </c>
    </row>
    <row r="14" spans="1:4" ht="36" customHeight="1">
      <c r="A14" s="6">
        <v>266</v>
      </c>
      <c r="B14" s="38" t="s">
        <v>14</v>
      </c>
      <c r="C14" s="42"/>
      <c r="D14" s="5">
        <v>278304.15</v>
      </c>
    </row>
    <row r="15" spans="1:4" ht="21.75" customHeight="1">
      <c r="A15" s="6">
        <v>290</v>
      </c>
      <c r="B15" s="29" t="s">
        <v>13</v>
      </c>
      <c r="C15" s="30"/>
      <c r="D15" s="5">
        <v>276327.96</v>
      </c>
    </row>
    <row r="16" spans="1:4" ht="21.75" customHeight="1">
      <c r="A16" s="6">
        <v>310</v>
      </c>
      <c r="B16" s="29" t="s">
        <v>12</v>
      </c>
      <c r="C16" s="30"/>
      <c r="D16" s="5">
        <v>54800</v>
      </c>
    </row>
    <row r="17" spans="1:4" ht="21.75" customHeight="1">
      <c r="A17" s="6">
        <v>340</v>
      </c>
      <c r="B17" s="29" t="s">
        <v>7</v>
      </c>
      <c r="C17" s="30"/>
      <c r="D17" s="5">
        <v>167286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47990848.74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232360</v>
      </c>
    </row>
    <row r="25" spans="1:4" ht="35.25" customHeight="1">
      <c r="A25" s="12">
        <v>310</v>
      </c>
      <c r="B25" s="29" t="s">
        <v>12</v>
      </c>
      <c r="C25" s="30"/>
      <c r="D25" s="5">
        <v>110900</v>
      </c>
    </row>
    <row r="26" spans="1:6" ht="20.25" customHeight="1">
      <c r="A26" s="6"/>
      <c r="B26" s="40" t="s">
        <v>9</v>
      </c>
      <c r="C26" s="41"/>
      <c r="D26" s="3">
        <f>SUM(D24:D25)</f>
        <v>343260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0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50409.1</v>
      </c>
    </row>
    <row r="33" spans="1:4" ht="21" customHeight="1">
      <c r="A33" s="6">
        <v>340</v>
      </c>
      <c r="B33" s="16" t="s">
        <v>7</v>
      </c>
      <c r="C33" s="17"/>
      <c r="D33" s="5">
        <v>7792314.11</v>
      </c>
    </row>
    <row r="34" spans="1:4" ht="21" customHeight="1">
      <c r="A34" s="6">
        <v>222.226</v>
      </c>
      <c r="B34" s="16" t="s">
        <v>8</v>
      </c>
      <c r="C34" s="17"/>
      <c r="D34" s="5">
        <v>20267.07</v>
      </c>
    </row>
    <row r="35" spans="1:4" ht="21" customHeight="1">
      <c r="A35" s="6">
        <v>290.212</v>
      </c>
      <c r="B35" s="16" t="s">
        <v>13</v>
      </c>
      <c r="C35" s="17"/>
      <c r="D35" s="5">
        <v>8373.34</v>
      </c>
    </row>
    <row r="36" spans="1:4" ht="22.5" customHeight="1">
      <c r="A36" s="4"/>
      <c r="B36" s="18" t="s">
        <v>9</v>
      </c>
      <c r="C36" s="19"/>
      <c r="D36" s="3">
        <f>SUM(D32:D35)</f>
        <v>7871363.62</v>
      </c>
    </row>
    <row r="37" spans="1:4" ht="33">
      <c r="A37" s="13" t="s">
        <v>19</v>
      </c>
      <c r="B37" s="44"/>
      <c r="C37" s="45"/>
      <c r="D37" s="25">
        <v>0</v>
      </c>
    </row>
    <row r="40" ht="33" customHeight="1"/>
    <row r="41" spans="1:5" ht="36" customHeight="1">
      <c r="A41" s="46"/>
      <c r="B41" s="46"/>
      <c r="C41" s="11"/>
      <c r="D41" s="11"/>
      <c r="E41" s="11"/>
    </row>
    <row r="42" ht="36" customHeight="1"/>
    <row r="43" spans="1:2" ht="13.5">
      <c r="A43" s="47"/>
      <c r="B43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1:B41"/>
    <mergeCell ref="A43:B43"/>
    <mergeCell ref="A29:D29"/>
    <mergeCell ref="B37:C37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4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31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v>36266306.02</v>
      </c>
    </row>
    <row r="9" spans="1:4" ht="38.25" customHeight="1">
      <c r="A9" s="6">
        <v>212</v>
      </c>
      <c r="B9" s="38" t="s">
        <v>25</v>
      </c>
      <c r="C9" s="39"/>
      <c r="D9" s="5">
        <v>64200</v>
      </c>
    </row>
    <row r="10" spans="1:4" ht="38.25" customHeight="1">
      <c r="A10" s="6">
        <v>214</v>
      </c>
      <c r="B10" s="38" t="s">
        <v>23</v>
      </c>
      <c r="C10" s="39"/>
      <c r="D10" s="5">
        <v>264094.7</v>
      </c>
    </row>
    <row r="11" spans="1:4" ht="24" customHeight="1">
      <c r="A11" s="6">
        <v>221.223</v>
      </c>
      <c r="B11" s="29" t="s">
        <v>5</v>
      </c>
      <c r="C11" s="30"/>
      <c r="D11" s="5">
        <v>1724770.32</v>
      </c>
    </row>
    <row r="12" spans="1:4" ht="21.75" customHeight="1">
      <c r="A12" s="6">
        <v>225</v>
      </c>
      <c r="B12" s="29" t="s">
        <v>6</v>
      </c>
      <c r="C12" s="30"/>
      <c r="D12" s="5">
        <v>351569.4</v>
      </c>
    </row>
    <row r="13" spans="1:4" ht="21.75" customHeight="1">
      <c r="A13" s="6">
        <v>226</v>
      </c>
      <c r="B13" s="29" t="s">
        <v>8</v>
      </c>
      <c r="C13" s="30"/>
      <c r="D13" s="5">
        <v>389371.7</v>
      </c>
    </row>
    <row r="14" spans="1:4" ht="51.75" customHeight="1">
      <c r="A14" s="6">
        <v>265</v>
      </c>
      <c r="B14" s="38" t="s">
        <v>21</v>
      </c>
      <c r="C14" s="39"/>
      <c r="D14" s="5">
        <v>8357.62</v>
      </c>
    </row>
    <row r="15" spans="1:4" ht="36" customHeight="1">
      <c r="A15" s="6">
        <v>266</v>
      </c>
      <c r="B15" s="38" t="s">
        <v>14</v>
      </c>
      <c r="C15" s="42"/>
      <c r="D15" s="5">
        <v>258760.15</v>
      </c>
    </row>
    <row r="16" spans="1:4" ht="21.75" customHeight="1">
      <c r="A16" s="6">
        <v>290</v>
      </c>
      <c r="B16" s="29" t="s">
        <v>13</v>
      </c>
      <c r="C16" s="30"/>
      <c r="D16" s="5">
        <v>224088.79</v>
      </c>
    </row>
    <row r="17" spans="1:4" ht="21.75" customHeight="1">
      <c r="A17" s="6">
        <v>310</v>
      </c>
      <c r="B17" s="29" t="s">
        <v>12</v>
      </c>
      <c r="C17" s="30"/>
      <c r="D17" s="5">
        <v>128170</v>
      </c>
    </row>
    <row r="18" spans="1:4" ht="21.75" customHeight="1">
      <c r="A18" s="6">
        <v>340</v>
      </c>
      <c r="B18" s="29" t="s">
        <v>7</v>
      </c>
      <c r="C18" s="30"/>
      <c r="D18" s="5">
        <v>165360.43</v>
      </c>
    </row>
    <row r="19" spans="1:6" s="9" customFormat="1" ht="18.75" customHeight="1">
      <c r="A19" s="4"/>
      <c r="B19" s="40" t="s">
        <v>9</v>
      </c>
      <c r="C19" s="41"/>
      <c r="D19" s="3">
        <f>SUM(D8:D18)</f>
        <v>39845049.13</v>
      </c>
      <c r="F19" s="14"/>
    </row>
    <row r="20" spans="1:4" ht="33">
      <c r="A20" s="13" t="s">
        <v>19</v>
      </c>
      <c r="B20" s="43"/>
      <c r="C20" s="43"/>
      <c r="D20" s="25">
        <v>0</v>
      </c>
    </row>
    <row r="22" spans="1:4" ht="16.5" customHeight="1">
      <c r="A22" s="31" t="s">
        <v>10</v>
      </c>
      <c r="B22" s="31"/>
      <c r="C22" s="31"/>
      <c r="D22" s="31"/>
    </row>
    <row r="23" spans="1:4" ht="37.5" customHeight="1">
      <c r="A23" s="13" t="s">
        <v>18</v>
      </c>
      <c r="B23" s="36"/>
      <c r="C23" s="37"/>
      <c r="D23" s="15">
        <v>0</v>
      </c>
    </row>
    <row r="24" spans="1:4" ht="16.5">
      <c r="A24" s="7" t="s">
        <v>0</v>
      </c>
      <c r="B24" s="32" t="s">
        <v>1</v>
      </c>
      <c r="C24" s="33"/>
      <c r="D24" s="7" t="s">
        <v>2</v>
      </c>
    </row>
    <row r="25" spans="1:4" ht="22.5" customHeight="1">
      <c r="A25" s="6" t="s">
        <v>11</v>
      </c>
      <c r="B25" s="29" t="s">
        <v>20</v>
      </c>
      <c r="C25" s="30"/>
      <c r="D25" s="5">
        <v>568160</v>
      </c>
    </row>
    <row r="26" spans="1:4" ht="35.25" customHeight="1">
      <c r="A26" s="12">
        <v>310</v>
      </c>
      <c r="B26" s="29" t="s">
        <v>12</v>
      </c>
      <c r="C26" s="30"/>
      <c r="D26" s="5">
        <v>129020</v>
      </c>
    </row>
    <row r="27" spans="1:6" ht="20.25" customHeight="1">
      <c r="A27" s="6"/>
      <c r="B27" s="40" t="s">
        <v>9</v>
      </c>
      <c r="C27" s="41"/>
      <c r="D27" s="3">
        <f>SUM(D25:D26)</f>
        <v>697180</v>
      </c>
      <c r="F27" s="14"/>
    </row>
    <row r="28" spans="1:4" ht="33">
      <c r="A28" s="13" t="s">
        <v>19</v>
      </c>
      <c r="B28" s="43"/>
      <c r="C28" s="43"/>
      <c r="D28" s="25">
        <v>0</v>
      </c>
    </row>
    <row r="29" spans="1:4" ht="16.5">
      <c r="A29" s="26"/>
      <c r="B29" s="27"/>
      <c r="C29" s="27"/>
      <c r="D29" s="28"/>
    </row>
    <row r="30" spans="1:9" ht="34.5" customHeight="1">
      <c r="A30" s="48" t="s">
        <v>79</v>
      </c>
      <c r="B30" s="48"/>
      <c r="C30" s="48"/>
      <c r="D30" s="48"/>
      <c r="I30" s="8"/>
    </row>
    <row r="31" spans="1:4" ht="34.5" customHeight="1">
      <c r="A31" s="13" t="s">
        <v>18</v>
      </c>
      <c r="B31" s="22"/>
      <c r="C31" s="23"/>
      <c r="D31" s="24">
        <v>0</v>
      </c>
    </row>
    <row r="32" spans="1:4" ht="24.75" customHeight="1">
      <c r="A32" s="7" t="s">
        <v>0</v>
      </c>
      <c r="B32" s="20" t="s">
        <v>1</v>
      </c>
      <c r="C32" s="21"/>
      <c r="D32" s="7" t="s">
        <v>2</v>
      </c>
    </row>
    <row r="33" spans="1:4" ht="21" customHeight="1">
      <c r="A33" s="6">
        <v>225</v>
      </c>
      <c r="B33" s="16" t="s">
        <v>6</v>
      </c>
      <c r="C33" s="17"/>
      <c r="D33" s="5">
        <v>19530.78</v>
      </c>
    </row>
    <row r="34" spans="1:4" ht="21" customHeight="1">
      <c r="A34" s="6">
        <v>340</v>
      </c>
      <c r="B34" s="16" t="s">
        <v>7</v>
      </c>
      <c r="C34" s="17"/>
      <c r="D34" s="5">
        <v>10028794.36</v>
      </c>
    </row>
    <row r="35" spans="1:4" ht="21" customHeight="1">
      <c r="A35" s="6">
        <v>222.226</v>
      </c>
      <c r="B35" s="16" t="s">
        <v>8</v>
      </c>
      <c r="C35" s="17"/>
      <c r="D35" s="5">
        <v>329548.07</v>
      </c>
    </row>
    <row r="36" spans="1:4" ht="21" customHeight="1">
      <c r="A36" s="6">
        <v>310</v>
      </c>
      <c r="B36" s="16" t="s">
        <v>12</v>
      </c>
      <c r="C36" s="17"/>
      <c r="D36" s="5">
        <v>132732.08</v>
      </c>
    </row>
    <row r="37" spans="1:4" ht="21" customHeight="1">
      <c r="A37" s="6">
        <v>290.212</v>
      </c>
      <c r="B37" s="16" t="s">
        <v>13</v>
      </c>
      <c r="C37" s="17"/>
      <c r="D37" s="5">
        <v>11586.68</v>
      </c>
    </row>
    <row r="38" spans="1:4" ht="22.5" customHeight="1">
      <c r="A38" s="4"/>
      <c r="B38" s="18" t="s">
        <v>9</v>
      </c>
      <c r="C38" s="19"/>
      <c r="D38" s="3">
        <f>SUM(D33:D37)</f>
        <v>10522191.969999999</v>
      </c>
    </row>
    <row r="39" spans="1:4" ht="33">
      <c r="A39" s="13" t="s">
        <v>19</v>
      </c>
      <c r="B39" s="44"/>
      <c r="C39" s="45"/>
      <c r="D39" s="25">
        <v>0.04</v>
      </c>
    </row>
    <row r="42" ht="33" customHeight="1"/>
    <row r="43" spans="1:5" ht="36" customHeight="1">
      <c r="A43" s="46"/>
      <c r="B43" s="46"/>
      <c r="C43" s="11"/>
      <c r="D43" s="11"/>
      <c r="E43" s="11"/>
    </row>
    <row r="44" ht="36" customHeight="1"/>
    <row r="45" spans="1:2" ht="13.5">
      <c r="A45" s="47"/>
      <c r="B45" s="47"/>
    </row>
  </sheetData>
  <sheetProtection/>
  <mergeCells count="29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19:C19"/>
    <mergeCell ref="B20:C20"/>
    <mergeCell ref="B28:C28"/>
    <mergeCell ref="A22:D22"/>
    <mergeCell ref="B23:C23"/>
    <mergeCell ref="B24:C24"/>
    <mergeCell ref="A43:B43"/>
    <mergeCell ref="A45:B45"/>
    <mergeCell ref="A30:D30"/>
    <mergeCell ref="B39:C39"/>
    <mergeCell ref="B25:C25"/>
    <mergeCell ref="B26:C26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4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32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12757911.79+3938169.82+14270311.92+4371790</f>
        <v>35338183.53</v>
      </c>
    </row>
    <row r="9" spans="1:4" ht="38.25" customHeight="1">
      <c r="A9" s="6">
        <v>212</v>
      </c>
      <c r="B9" s="38" t="s">
        <v>25</v>
      </c>
      <c r="C9" s="39"/>
      <c r="D9" s="5">
        <v>24075</v>
      </c>
    </row>
    <row r="10" spans="1:4" ht="38.25" customHeight="1">
      <c r="A10" s="6">
        <v>214</v>
      </c>
      <c r="B10" s="38" t="s">
        <v>23</v>
      </c>
      <c r="C10" s="39"/>
      <c r="D10" s="5">
        <v>503355.45</v>
      </c>
    </row>
    <row r="11" spans="1:4" ht="24" customHeight="1">
      <c r="A11" s="6">
        <v>221.223</v>
      </c>
      <c r="B11" s="29" t="s">
        <v>5</v>
      </c>
      <c r="C11" s="30"/>
      <c r="D11" s="5">
        <f>48000+175741.69+1595063.39</f>
        <v>1818805.0799999998</v>
      </c>
    </row>
    <row r="12" spans="1:4" ht="21.75" customHeight="1">
      <c r="A12" s="6">
        <v>225</v>
      </c>
      <c r="B12" s="29" t="s">
        <v>6</v>
      </c>
      <c r="C12" s="30"/>
      <c r="D12" s="5">
        <v>524832.8</v>
      </c>
    </row>
    <row r="13" spans="1:4" ht="21.75" customHeight="1">
      <c r="A13" s="6">
        <v>226</v>
      </c>
      <c r="B13" s="29" t="s">
        <v>8</v>
      </c>
      <c r="C13" s="30"/>
      <c r="D13" s="5">
        <v>804278.6</v>
      </c>
    </row>
    <row r="14" spans="1:4" ht="49.5" customHeight="1">
      <c r="A14" s="6">
        <v>264</v>
      </c>
      <c r="B14" s="38" t="s">
        <v>22</v>
      </c>
      <c r="C14" s="39"/>
      <c r="D14" s="5">
        <v>48991.41</v>
      </c>
    </row>
    <row r="15" spans="1:4" ht="36" customHeight="1">
      <c r="A15" s="6">
        <v>266</v>
      </c>
      <c r="B15" s="38" t="s">
        <v>14</v>
      </c>
      <c r="C15" s="42"/>
      <c r="D15" s="5">
        <f>150806.63+60519.1</f>
        <v>211325.73</v>
      </c>
    </row>
    <row r="16" spans="1:4" ht="21.75" customHeight="1">
      <c r="A16" s="6">
        <v>290</v>
      </c>
      <c r="B16" s="29" t="s">
        <v>13</v>
      </c>
      <c r="C16" s="30"/>
      <c r="D16" s="5">
        <f>113164+65978.23+1141.77</f>
        <v>180283.99999999997</v>
      </c>
    </row>
    <row r="17" spans="1:4" ht="21.75" customHeight="1">
      <c r="A17" s="6">
        <v>340</v>
      </c>
      <c r="B17" s="29" t="s">
        <v>7</v>
      </c>
      <c r="C17" s="30"/>
      <c r="D17" s="5">
        <f>110580+68040+70000+47854.09</f>
        <v>296474.08999999997</v>
      </c>
    </row>
    <row r="18" spans="1:6" s="9" customFormat="1" ht="18.75" customHeight="1">
      <c r="A18" s="4"/>
      <c r="B18" s="40" t="s">
        <v>9</v>
      </c>
      <c r="C18" s="41"/>
      <c r="D18" s="3">
        <f>SUM(D8:D17)</f>
        <v>39750605.69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9" ht="34.5" customHeight="1">
      <c r="A21" s="48" t="s">
        <v>80</v>
      </c>
      <c r="B21" s="48"/>
      <c r="C21" s="48"/>
      <c r="D21" s="48"/>
      <c r="I21" s="8"/>
    </row>
    <row r="22" spans="1:4" ht="34.5" customHeight="1">
      <c r="A22" s="13" t="s">
        <v>18</v>
      </c>
      <c r="B22" s="22"/>
      <c r="C22" s="23"/>
      <c r="D22" s="24">
        <v>20580</v>
      </c>
    </row>
    <row r="23" spans="1:4" ht="24.75" customHeight="1">
      <c r="A23" s="7" t="s">
        <v>0</v>
      </c>
      <c r="B23" s="20" t="s">
        <v>1</v>
      </c>
      <c r="C23" s="21"/>
      <c r="D23" s="7" t="s">
        <v>2</v>
      </c>
    </row>
    <row r="24" spans="1:4" ht="21" customHeight="1">
      <c r="A24" s="6">
        <v>225</v>
      </c>
      <c r="B24" s="16" t="s">
        <v>6</v>
      </c>
      <c r="C24" s="17"/>
      <c r="D24" s="5">
        <v>63956</v>
      </c>
    </row>
    <row r="25" spans="1:4" ht="21" customHeight="1">
      <c r="A25" s="6">
        <v>340</v>
      </c>
      <c r="B25" s="16" t="s">
        <v>7</v>
      </c>
      <c r="C25" s="17"/>
      <c r="D25" s="5">
        <v>7805679.24</v>
      </c>
    </row>
    <row r="26" spans="1:4" ht="21" customHeight="1">
      <c r="A26" s="6">
        <v>222.226</v>
      </c>
      <c r="B26" s="16" t="s">
        <v>8</v>
      </c>
      <c r="C26" s="17"/>
      <c r="D26" s="5">
        <v>567313.17</v>
      </c>
    </row>
    <row r="27" spans="1:4" ht="21" customHeight="1">
      <c r="A27" s="6">
        <v>310</v>
      </c>
      <c r="B27" s="16" t="s">
        <v>12</v>
      </c>
      <c r="C27" s="17"/>
      <c r="D27" s="5">
        <v>459213.02</v>
      </c>
    </row>
    <row r="28" spans="1:4" ht="21" customHeight="1">
      <c r="A28" s="6">
        <v>290.212</v>
      </c>
      <c r="B28" s="16" t="s">
        <v>13</v>
      </c>
      <c r="C28" s="17"/>
      <c r="D28" s="5">
        <v>19492.76</v>
      </c>
    </row>
    <row r="29" spans="1:4" ht="22.5" customHeight="1">
      <c r="A29" s="4"/>
      <c r="B29" s="18" t="s">
        <v>9</v>
      </c>
      <c r="C29" s="19"/>
      <c r="D29" s="3">
        <f>SUM(D24:D28)</f>
        <v>8915654.19</v>
      </c>
    </row>
    <row r="30" spans="1:4" ht="33">
      <c r="A30" s="13" t="s">
        <v>19</v>
      </c>
      <c r="B30" s="44"/>
      <c r="C30" s="45"/>
      <c r="D30" s="25">
        <v>235859.13</v>
      </c>
    </row>
    <row r="33" ht="33" customHeight="1"/>
    <row r="34" spans="1:5" ht="36" customHeight="1">
      <c r="A34" s="46"/>
      <c r="B34" s="46"/>
      <c r="C34" s="11"/>
      <c r="D34" s="11"/>
      <c r="E34" s="11"/>
    </row>
    <row r="35" ht="36" customHeight="1"/>
    <row r="36" spans="1:2" ht="13.5">
      <c r="A36" s="47"/>
      <c r="B36" s="47"/>
    </row>
  </sheetData>
  <sheetProtection/>
  <mergeCells count="21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36:B36"/>
    <mergeCell ref="A21:D21"/>
    <mergeCell ref="B30:C30"/>
    <mergeCell ref="B15:C15"/>
    <mergeCell ref="B16:C16"/>
    <mergeCell ref="B17:C17"/>
    <mergeCell ref="B18:C18"/>
    <mergeCell ref="B19:C19"/>
    <mergeCell ref="A34:B34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25">
      <selection activeCell="A12" sqref="A12:IV1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33</v>
      </c>
      <c r="B2" s="34"/>
      <c r="C2" s="34"/>
      <c r="D2" s="34"/>
      <c r="E2" s="34"/>
      <c r="F2" s="10"/>
      <c r="G2" s="10"/>
    </row>
    <row r="3" spans="1:7" ht="18">
      <c r="A3" s="35" t="s">
        <v>17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18</v>
      </c>
      <c r="B6" s="36"/>
      <c r="C6" s="37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29" t="s">
        <v>4</v>
      </c>
      <c r="C8" s="30"/>
      <c r="D8" s="5">
        <f>14131046.69+4050215.02+15101896.34+4696990</f>
        <v>37980148.05</v>
      </c>
    </row>
    <row r="9" spans="1:4" ht="38.25" customHeight="1">
      <c r="A9" s="6">
        <v>212</v>
      </c>
      <c r="B9" s="38" t="s">
        <v>25</v>
      </c>
      <c r="C9" s="39"/>
      <c r="D9" s="5">
        <v>21174</v>
      </c>
    </row>
    <row r="10" spans="1:4" ht="38.25" customHeight="1">
      <c r="A10" s="6">
        <v>214</v>
      </c>
      <c r="B10" s="38" t="s">
        <v>23</v>
      </c>
      <c r="C10" s="39"/>
      <c r="D10" s="5">
        <v>310366.21</v>
      </c>
    </row>
    <row r="11" spans="1:4" ht="24" customHeight="1">
      <c r="A11" s="6">
        <v>221.223</v>
      </c>
      <c r="B11" s="29" t="s">
        <v>5</v>
      </c>
      <c r="C11" s="30"/>
      <c r="D11" s="5">
        <f>37616.18+181834.94+1471200.99</f>
        <v>1690652.1099999999</v>
      </c>
    </row>
    <row r="12" spans="1:4" ht="21.75" customHeight="1">
      <c r="A12" s="6">
        <v>225</v>
      </c>
      <c r="B12" s="29" t="s">
        <v>6</v>
      </c>
      <c r="C12" s="30"/>
      <c r="D12" s="5">
        <v>353428.38</v>
      </c>
    </row>
    <row r="13" spans="1:4" ht="21.75" customHeight="1">
      <c r="A13" s="6">
        <v>226</v>
      </c>
      <c r="B13" s="29" t="s">
        <v>8</v>
      </c>
      <c r="C13" s="30"/>
      <c r="D13" s="5">
        <f>24020+437824.54</f>
        <v>461844.54</v>
      </c>
    </row>
    <row r="14" spans="1:4" ht="36" customHeight="1">
      <c r="A14" s="6">
        <v>266</v>
      </c>
      <c r="B14" s="38" t="s">
        <v>14</v>
      </c>
      <c r="C14" s="42"/>
      <c r="D14" s="5">
        <f>84832.87+174551.47+442.5</f>
        <v>259826.84</v>
      </c>
    </row>
    <row r="15" spans="1:4" ht="21.75" customHeight="1">
      <c r="A15" s="6">
        <v>290</v>
      </c>
      <c r="B15" s="29" t="s">
        <v>13</v>
      </c>
      <c r="C15" s="30"/>
      <c r="D15" s="5">
        <f>179966+96272.56+1190.57</f>
        <v>277429.13</v>
      </c>
    </row>
    <row r="16" spans="1:4" ht="21.75" customHeight="1">
      <c r="A16" s="6">
        <v>310</v>
      </c>
      <c r="B16" s="29" t="s">
        <v>12</v>
      </c>
      <c r="C16" s="30"/>
      <c r="D16" s="5">
        <f>127290</f>
        <v>127290</v>
      </c>
    </row>
    <row r="17" spans="1:4" ht="21.75" customHeight="1">
      <c r="A17" s="6">
        <v>340</v>
      </c>
      <c r="B17" s="29" t="s">
        <v>7</v>
      </c>
      <c r="C17" s="30"/>
      <c r="D17" s="5">
        <f>1465.4+12144+101400+127764.06</f>
        <v>242773.46</v>
      </c>
    </row>
    <row r="18" spans="1:6" s="9" customFormat="1" ht="18.75" customHeight="1">
      <c r="A18" s="4"/>
      <c r="B18" s="40" t="s">
        <v>9</v>
      </c>
      <c r="C18" s="41"/>
      <c r="D18" s="3">
        <f>SUM(D8:D17)</f>
        <v>41724932.720000006</v>
      </c>
      <c r="F18" s="14"/>
    </row>
    <row r="19" spans="1:4" ht="33">
      <c r="A19" s="13" t="s">
        <v>19</v>
      </c>
      <c r="B19" s="43"/>
      <c r="C19" s="43"/>
      <c r="D19" s="25">
        <v>0</v>
      </c>
    </row>
    <row r="21" spans="1:4" ht="16.5" customHeight="1">
      <c r="A21" s="31" t="s">
        <v>10</v>
      </c>
      <c r="B21" s="31"/>
      <c r="C21" s="31"/>
      <c r="D21" s="31"/>
    </row>
    <row r="22" spans="1:4" ht="37.5" customHeight="1">
      <c r="A22" s="13" t="s">
        <v>18</v>
      </c>
      <c r="B22" s="36"/>
      <c r="C22" s="37"/>
      <c r="D22" s="15">
        <v>0</v>
      </c>
    </row>
    <row r="23" spans="1:4" ht="16.5">
      <c r="A23" s="7" t="s">
        <v>0</v>
      </c>
      <c r="B23" s="32" t="s">
        <v>1</v>
      </c>
      <c r="C23" s="33"/>
      <c r="D23" s="7" t="s">
        <v>2</v>
      </c>
    </row>
    <row r="24" spans="1:4" ht="22.5" customHeight="1">
      <c r="A24" s="6" t="s">
        <v>11</v>
      </c>
      <c r="B24" s="29" t="s">
        <v>20</v>
      </c>
      <c r="C24" s="30"/>
      <c r="D24" s="5">
        <v>422685.07</v>
      </c>
    </row>
    <row r="25" spans="1:4" ht="35.25" customHeight="1">
      <c r="A25" s="12">
        <v>310</v>
      </c>
      <c r="B25" s="29" t="s">
        <v>12</v>
      </c>
      <c r="C25" s="30"/>
      <c r="D25" s="5">
        <v>139920</v>
      </c>
    </row>
    <row r="26" spans="1:6" ht="20.25" customHeight="1">
      <c r="A26" s="6"/>
      <c r="B26" s="40" t="s">
        <v>9</v>
      </c>
      <c r="C26" s="41"/>
      <c r="D26" s="3">
        <f>SUM(D24:D25)</f>
        <v>562605.0700000001</v>
      </c>
      <c r="F26" s="14"/>
    </row>
    <row r="27" spans="1:4" ht="33">
      <c r="A27" s="13" t="s">
        <v>19</v>
      </c>
      <c r="B27" s="43"/>
      <c r="C27" s="43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48" t="s">
        <v>79</v>
      </c>
      <c r="B29" s="48"/>
      <c r="C29" s="48"/>
      <c r="D29" s="48"/>
      <c r="I29" s="8"/>
    </row>
    <row r="30" spans="1:4" ht="34.5" customHeight="1">
      <c r="A30" s="13" t="s">
        <v>18</v>
      </c>
      <c r="B30" s="22"/>
      <c r="C30" s="23"/>
      <c r="D30" s="24">
        <v>86977.06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72000</v>
      </c>
    </row>
    <row r="33" spans="1:4" ht="21" customHeight="1">
      <c r="A33" s="6">
        <v>340</v>
      </c>
      <c r="B33" s="16" t="s">
        <v>7</v>
      </c>
      <c r="C33" s="17"/>
      <c r="D33" s="5">
        <v>9213244.79</v>
      </c>
    </row>
    <row r="34" spans="1:4" ht="21" customHeight="1">
      <c r="A34" s="6">
        <v>222.226</v>
      </c>
      <c r="B34" s="16" t="s">
        <v>8</v>
      </c>
      <c r="C34" s="17"/>
      <c r="D34" s="5">
        <v>89423.2</v>
      </c>
    </row>
    <row r="35" spans="1:4" ht="21" customHeight="1">
      <c r="A35" s="6">
        <v>310</v>
      </c>
      <c r="B35" s="16" t="s">
        <v>12</v>
      </c>
      <c r="C35" s="17"/>
      <c r="D35" s="5">
        <v>8898</v>
      </c>
    </row>
    <row r="36" spans="1:4" ht="21" customHeight="1">
      <c r="A36" s="6">
        <v>290.212</v>
      </c>
      <c r="B36" s="16" t="s">
        <v>13</v>
      </c>
      <c r="C36" s="17"/>
      <c r="D36" s="5">
        <v>28476.91</v>
      </c>
    </row>
    <row r="37" spans="1:4" ht="22.5" customHeight="1">
      <c r="A37" s="4"/>
      <c r="B37" s="18" t="s">
        <v>9</v>
      </c>
      <c r="C37" s="19"/>
      <c r="D37" s="3">
        <f>SUM(D32:D36)</f>
        <v>9412042.899999999</v>
      </c>
    </row>
    <row r="38" spans="1:4" ht="33">
      <c r="A38" s="13" t="s">
        <v>19</v>
      </c>
      <c r="B38" s="44"/>
      <c r="C38" s="45"/>
      <c r="D38" s="25">
        <v>0</v>
      </c>
    </row>
    <row r="41" ht="33" customHeight="1"/>
    <row r="42" spans="1:5" ht="36" customHeight="1">
      <c r="A42" s="46"/>
      <c r="B42" s="46"/>
      <c r="C42" s="11"/>
      <c r="D42" s="11"/>
      <c r="E42" s="11"/>
    </row>
    <row r="43" ht="36" customHeight="1"/>
    <row r="44" spans="1:2" ht="13.5">
      <c r="A44" s="47"/>
      <c r="B44" s="47"/>
    </row>
  </sheetData>
  <sheetProtection/>
  <mergeCells count="28">
    <mergeCell ref="A2:E2"/>
    <mergeCell ref="A3:E3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D21"/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2023-02-09T05:57:40Z</dcterms:modified>
  <cp:category/>
  <cp:version/>
  <cp:contentType/>
  <cp:contentStatus/>
</cp:coreProperties>
</file>